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28800" windowHeight="11175"/>
  </bookViews>
  <sheets>
    <sheet name="List1" sheetId="1" r:id="rId1"/>
  </sheets>
  <definedNames>
    <definedName name="_xlnm.Print_Titles" localSheetId="0">List1!$5:$5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8" i="1" l="1"/>
  <c r="F33" i="1"/>
  <c r="F32" i="1"/>
  <c r="F29" i="1"/>
  <c r="F17" i="1"/>
  <c r="F15" i="1"/>
  <c r="F7" i="1"/>
  <c r="E19" i="1"/>
  <c r="H22" i="1"/>
  <c r="H19" i="1" s="1"/>
  <c r="G22" i="1"/>
  <c r="G19" i="1" s="1"/>
  <c r="F22" i="1"/>
  <c r="F19" i="1" s="1"/>
  <c r="F27" i="1"/>
  <c r="F26" i="1"/>
  <c r="H24" i="1"/>
  <c r="G24" i="1"/>
  <c r="F23" i="1"/>
  <c r="H75" i="1" l="1"/>
  <c r="G75" i="1"/>
  <c r="F75" i="1"/>
  <c r="E75" i="1"/>
  <c r="H80" i="1"/>
  <c r="G80" i="1"/>
  <c r="F80" i="1"/>
  <c r="E78" i="1"/>
  <c r="H78" i="1"/>
  <c r="G78" i="1"/>
  <c r="F78" i="1"/>
  <c r="F86" i="1" l="1"/>
  <c r="F89" i="1"/>
  <c r="F102" i="1"/>
  <c r="E86" i="1"/>
  <c r="E89" i="1"/>
  <c r="E102" i="1"/>
  <c r="E48" i="1"/>
  <c r="E60" i="1"/>
  <c r="E82" i="1"/>
  <c r="F48" i="1"/>
  <c r="F60" i="1"/>
  <c r="F82" i="1"/>
  <c r="H48" i="1"/>
  <c r="H60" i="1"/>
  <c r="H82" i="1"/>
  <c r="G48" i="1"/>
  <c r="G60" i="1"/>
  <c r="G82" i="1"/>
  <c r="E80" i="1"/>
  <c r="G23" i="1"/>
  <c r="G7" i="1"/>
  <c r="G15" i="1"/>
  <c r="G17" i="1"/>
  <c r="G29" i="1"/>
  <c r="G33" i="1"/>
  <c r="G32" i="1" s="1"/>
  <c r="G86" i="1"/>
  <c r="G89" i="1"/>
  <c r="G102" i="1"/>
  <c r="O35" i="1"/>
  <c r="H123" i="1"/>
  <c r="G123" i="1"/>
  <c r="F123" i="1"/>
  <c r="E123" i="1"/>
  <c r="E44" i="1"/>
  <c r="H44" i="1"/>
  <c r="G44" i="1"/>
  <c r="F44" i="1"/>
  <c r="H102" i="1"/>
  <c r="H89" i="1"/>
  <c r="H86" i="1"/>
  <c r="H29" i="1"/>
  <c r="H23" i="1"/>
  <c r="E23" i="1"/>
  <c r="H7" i="1"/>
  <c r="H33" i="1"/>
  <c r="H32" i="1" s="1"/>
  <c r="H17" i="1"/>
  <c r="H15" i="1"/>
  <c r="E33" i="1"/>
  <c r="E32" i="1" s="1"/>
  <c r="E17" i="1"/>
  <c r="E7" i="1"/>
  <c r="E15" i="1"/>
  <c r="E29" i="1"/>
  <c r="F85" i="1" l="1"/>
  <c r="E85" i="1"/>
  <c r="H85" i="1"/>
  <c r="G85" i="1"/>
  <c r="E47" i="1"/>
  <c r="F47" i="1"/>
  <c r="H47" i="1"/>
  <c r="H114" i="1" s="1"/>
  <c r="G47" i="1"/>
  <c r="E6" i="1"/>
  <c r="E35" i="1" s="1"/>
  <c r="F6" i="1"/>
  <c r="F35" i="1" s="1"/>
  <c r="H6" i="1"/>
  <c r="H35" i="1" s="1"/>
  <c r="G6" i="1"/>
  <c r="G35" i="1" s="1"/>
  <c r="F114" i="1" l="1"/>
  <c r="E114" i="1"/>
  <c r="G114" i="1"/>
</calcChain>
</file>

<file path=xl/sharedStrings.xml><?xml version="1.0" encoding="utf-8"?>
<sst xmlns="http://schemas.openxmlformats.org/spreadsheetml/2006/main" count="131" uniqueCount="58">
  <si>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</si>
  <si>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</si>
  <si>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</si>
  <si>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</si>
  <si>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</si>
  <si>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</si>
  <si>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Ostale pomoći</t>
  </si>
  <si>
    <t>Ostale refundacije iz pomoći EU</t>
  </si>
  <si>
    <t>Donacije</t>
  </si>
  <si>
    <t>Prihodi od imovine</t>
  </si>
  <si>
    <t>Vlastiti prihodi</t>
  </si>
  <si>
    <t>Prihodi od upravnih i administrativnih pristojbi, pristojbi po posebnim propisima i naknada</t>
  </si>
  <si>
    <t>Ostali prihodi za posebne namjene</t>
  </si>
  <si>
    <t xml:space="preserve"> Prihodi od prodaje proizvoda i robe te pruženih usluga i prihodi od donacija te povrati po protestiranim jamstvima</t>
  </si>
  <si>
    <t>Prihodi od nadležnog proračuna te HZZO-a temeljem ugovornih obveza</t>
  </si>
  <si>
    <t>Opći prihodi i primici</t>
  </si>
  <si>
    <t>Sredstva učešća za pomoći</t>
  </si>
  <si>
    <t>Kazne, upravne mjere i ostali prihodi</t>
  </si>
  <si>
    <t>Prihodi od prodaje nefinancijske imovine</t>
  </si>
  <si>
    <t>Prihodi od prodaje proizvedene dugotrajne imovine</t>
  </si>
  <si>
    <t>Prihodi od prodaje ili zamjene nefinancijske imovine i naknade s naslova osiguranja</t>
  </si>
  <si>
    <t>SVEUKUPNO</t>
  </si>
  <si>
    <t>PRIJENOS SREDSTAVA IZ PRETHODNE GODINE</t>
  </si>
  <si>
    <t>Vlastiti prihodi - prijenos</t>
  </si>
  <si>
    <t>Prihodi za posebne namjene - prijenos</t>
  </si>
  <si>
    <t>Ostale pomoći - prijenos</t>
  </si>
  <si>
    <t>Donacije - prijenos</t>
  </si>
  <si>
    <t>Prihodi od nefinancijske imovine - prijenos</t>
  </si>
  <si>
    <t>UKUPNI PRIJENOS SREDSTAVA IZ PRETHODNE GODINE</t>
  </si>
  <si>
    <t>Naziv rashoda</t>
  </si>
  <si>
    <t>Rashodi poslovanja</t>
  </si>
  <si>
    <t>Rashodi za zaposlene</t>
  </si>
  <si>
    <t>Materijalni rashodi</t>
  </si>
  <si>
    <t xml:space="preserve">Fond solidarnosti Europske unije - potres ožujak 2020.  </t>
  </si>
  <si>
    <t xml:space="preserve">Fond solidarnosti Europske unije - potres prosinac 2020.  </t>
  </si>
  <si>
    <t>Financijski rashodi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</si>
  <si>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</si>
  <si>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</si>
  <si>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</si>
  <si>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</si>
  <si>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Prihodi od nefinancijske imovine</t>
  </si>
  <si>
    <t>Rashodi za dodatna ulaganja na nefinancijskoj imovini</t>
  </si>
  <si>
    <t>PRIJENOS SREDSTAVA U SLIJEDEĆU GODINU</t>
  </si>
  <si>
    <t>UKUPNI PRIJENOS SREDSTAVA U SLIJEDEĆU GODINU</t>
  </si>
  <si>
    <t xml:space="preserve"> RAČUN PRIHODA I RASHODA PO SKUPINAMA KONTA I IZVORIMA</t>
  </si>
  <si>
    <t>Pomoći dane u inozemstvo i unutar općeg proračuna</t>
  </si>
  <si>
    <t xml:space="preserve">Subvencije </t>
  </si>
  <si>
    <t>PROJEKCIJE
ZA 2027.</t>
  </si>
  <si>
    <t>PROJEKCIJE
ZA 2028.</t>
  </si>
  <si>
    <t>TEKUĆI PLAN
ZA 2025.</t>
  </si>
  <si>
    <t>PLAN
ZA 2026.</t>
  </si>
  <si>
    <t xml:space="preserve">Programi Unije </t>
  </si>
  <si>
    <t>Europski socijalni fond plus</t>
  </si>
  <si>
    <t xml:space="preserve">Program Unije - prijenos </t>
  </si>
  <si>
    <t>Mehanizam za oporavak i otpornost (NPOO zajam)</t>
  </si>
  <si>
    <t>Programi Unije - raspoloživ predujam</t>
  </si>
  <si>
    <t>Mehanizam za oporavak i otpornost - bespovratna sredstva - raspoloživ predujam ili unaprijed naplaćen prihod</t>
  </si>
  <si>
    <t xml:space="preserve">Europski fond za regionalni razvoj - predfinanciranje iz izvora 11 Opći prihodi i primici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</si>
</sst>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n_-;\-* #,##0\ _k_n_-;_-* &quot;-&quot;\ _k_n_-;_-@_-"/>
    <numFmt numFmtId="164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4" borderId="5" applyNumberFormat="0" applyProtection="0">
      <alignment horizontal="left" vertical="center" indent="1" justifyLastLine="1"/>
    </xf>
  </cellStyleXfs>
  <cellXfs count="94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2" fillId="0" borderId="0" xfId="0" applyFont="1"/>
    <xf numFmtId="3" fontId="2" fillId="0" borderId="0" xfId="0" applyNumberFormat="1" applyFont="1"/>
    <xf numFmtId="0" fontId="8" fillId="0" borderId="1" xfId="0" applyNumberFormat="1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Fill="1"/>
    <xf numFmtId="0" fontId="8" fillId="0" borderId="1" xfId="0" quotePrefix="1" applyFont="1" applyFill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Fill="1"/>
    <xf numFmtId="0" fontId="7" fillId="0" borderId="1" xfId="0" quotePrefix="1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3" fontId="2" fillId="0" borderId="0" xfId="0" applyNumberFormat="1" applyFont="1" applyFill="1"/>
    <xf numFmtId="0" fontId="10" fillId="0" borderId="1" xfId="0" quotePrefix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0" fontId="7" fillId="3" borderId="0" xfId="0" quotePrefix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1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Fill="1"/>
    <xf numFmtId="4" fontId="0" fillId="0" borderId="0" xfId="0" applyNumberFormat="1"/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horizontal="right" wrapText="1"/>
    </xf>
    <xf numFmtId="3" fontId="11" fillId="0" borderId="1" xfId="1" applyNumberFormat="1" applyFont="1" applyFill="1" applyBorder="1"/>
    <xf numFmtId="9" fontId="11" fillId="0" borderId="0" xfId="2" applyFont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41" fontId="11" fillId="0" borderId="0" xfId="1" applyNumberFormat="1" applyFont="1" applyBorder="1"/>
    <xf numFmtId="41" fontId="2" fillId="0" borderId="0" xfId="1" applyNumberFormat="1" applyFont="1" applyFill="1" applyBorder="1"/>
    <xf numFmtId="0" fontId="7" fillId="0" borderId="0" xfId="0" quotePrefix="1" applyFont="1" applyFill="1" applyBorder="1" applyAlignment="1">
      <alignment horizontal="left" vertical="center" wrapText="1"/>
    </xf>
    <xf numFmtId="41" fontId="0" fillId="0" borderId="0" xfId="0" applyNumberFormat="1" applyFill="1"/>
    <xf numFmtId="9" fontId="7" fillId="3" borderId="0" xfId="2" quotePrefix="1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3" fontId="12" fillId="0" borderId="1" xfId="0" applyNumberFormat="1" applyFont="1" applyFill="1" applyBorder="1"/>
    <xf numFmtId="3" fontId="11" fillId="0" borderId="1" xfId="0" applyNumberFormat="1" applyFont="1" applyFill="1" applyBorder="1"/>
    <xf numFmtId="3" fontId="12" fillId="0" borderId="1" xfId="0" applyNumberFormat="1" applyFont="1" applyBorder="1"/>
    <xf numFmtId="4" fontId="2" fillId="0" borderId="0" xfId="0" applyNumberFormat="1" applyFont="1"/>
    <xf numFmtId="41" fontId="2" fillId="0" borderId="0" xfId="0" applyNumberFormat="1" applyFont="1" applyBorder="1"/>
    <xf numFmtId="4" fontId="0" fillId="0" borderId="0" xfId="0" applyNumberFormat="1" applyFont="1"/>
    <xf numFmtId="0" fontId="9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/>
    <xf numFmtId="3" fontId="12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10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/>
    <xf numFmtId="0" fontId="8" fillId="0" borderId="0" xfId="0" quotePrefix="1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horizontal="left" vertical="center"/>
    </xf>
    <xf numFmtId="4" fontId="0" fillId="0" borderId="0" xfId="0" applyNumberFormat="1" applyFill="1" applyBorder="1"/>
    <xf numFmtId="0" fontId="0" fillId="0" borderId="0" xfId="0" applyFill="1" applyBorder="1"/>
    <xf numFmtId="3" fontId="5" fillId="3" borderId="1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  <xf numFmtId="41" fontId="16" fillId="0" borderId="0" xfId="1" applyNumberFormat="1" applyFont="1" applyBorder="1"/>
    <xf numFmtId="0" fontId="14" fillId="0" borderId="0" xfId="0" applyFont="1"/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quotePrefix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wrapText="1"/>
    </xf>
    <xf numFmtId="3" fontId="12" fillId="0" borderId="1" xfId="0" applyNumberFormat="1" applyFont="1" applyFill="1" applyBorder="1" applyAlignment="1"/>
    <xf numFmtId="3" fontId="11" fillId="0" borderId="1" xfId="0" applyNumberFormat="1" applyFont="1" applyBorder="1" applyAlignment="1"/>
    <xf numFmtId="2" fontId="8" fillId="0" borderId="5" xfId="3" quotePrefix="1" applyNumberFormat="1" applyFont="1" applyFill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9" fontId="7" fillId="0" borderId="1" xfId="2" quotePrefix="1" applyFont="1" applyFill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center" vertical="center" wrapText="1"/>
    </xf>
    <xf numFmtId="0" fontId="7" fillId="3" borderId="0" xfId="0" quotePrefix="1" applyFont="1" applyFill="1" applyBorder="1" applyAlignment="1">
      <alignment horizontal="left" vertical="center" wrapText="1"/>
    </xf>
    <xf numFmtId="0" fontId="7" fillId="3" borderId="3" xfId="0" quotePrefix="1" applyFont="1" applyFill="1" applyBorder="1" applyAlignment="1">
      <alignment horizontal="left" vertical="center" wrapText="1"/>
    </xf>
    <xf numFmtId="0" fontId="7" fillId="3" borderId="4" xfId="0" quotePrefix="1" applyFont="1" applyFill="1" applyBorder="1" applyAlignment="1">
      <alignment horizontal="left" vertical="center" wrapText="1"/>
    </xf>
    <xf numFmtId="0" fontId="7" fillId="3" borderId="2" xfId="0" quotePrefix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</cellXfs>
  <cellStyles count="4">
    <cellStyle name="Normalno" xfId="0" builtinId="0"/>
    <cellStyle name="Postotak" xfId="2" builtinId="5"/>
    <cellStyle name="SAPBEXHLevel3" xfId="3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6"/>
  <sheetViews>
    <sheetView tabSelected="1" topLeftCell="A13" zoomScaleNormal="100" workbookViewId="0">
      <selection activeCell="B22" sqref="B22"/>
    </sheetView>
  </sheetViews>
  <sheetFormatPr defaultRowHeight="15" x14ac:dyDescent="0.25"/>
  <cols>
    <col min="1" max="1" width="7.85546875" customWidth="1"/>
    <col min="2" max="2" width="10.85546875" bestFit="1" customWidth="1"/>
    <col min="3" max="3" width="6.5703125" bestFit="1" customWidth="1"/>
    <col min="4" max="4" width="52.42578125" bestFit="1" customWidth="1"/>
    <col min="5" max="5" width="15.7109375" style="12" customWidth="1"/>
    <col min="6" max="8" width="15.7109375" customWidth="1"/>
    <col min="9" max="9" width="26.5703125" customWidth="1"/>
    <col min="10" max="10" width="15.140625" customWidth="1"/>
    <col min="11" max="11" width="15.28515625" customWidth="1"/>
    <col min="12" max="12" width="19.85546875" customWidth="1"/>
  </cols>
  <sheetData>
    <row r="1" spans="1:12" ht="10.5" customHeight="1" x14ac:dyDescent="0.25">
      <c r="A1" s="1"/>
      <c r="B1" s="1"/>
      <c r="C1" s="1"/>
      <c r="D1" s="1"/>
      <c r="E1" s="1"/>
      <c r="F1" s="2"/>
      <c r="G1" s="2"/>
    </row>
    <row r="2" spans="1:12" ht="18" customHeight="1" x14ac:dyDescent="0.25">
      <c r="A2" s="84" t="s">
        <v>44</v>
      </c>
      <c r="B2" s="84"/>
      <c r="C2" s="84"/>
      <c r="D2" s="84"/>
      <c r="E2" s="84"/>
      <c r="F2" s="84"/>
      <c r="G2" s="84"/>
      <c r="H2" s="84"/>
    </row>
    <row r="3" spans="1:12" ht="12.75" customHeight="1" x14ac:dyDescent="0.25">
      <c r="A3" s="83"/>
      <c r="B3" s="83"/>
      <c r="C3" s="83"/>
      <c r="D3" s="83"/>
      <c r="E3" s="83"/>
      <c r="F3" s="83"/>
      <c r="G3" s="83"/>
      <c r="H3" s="83"/>
    </row>
    <row r="4" spans="1:12" ht="7.5" customHeight="1" x14ac:dyDescent="0.25">
      <c r="A4" s="70"/>
      <c r="B4" s="70"/>
      <c r="C4" s="70"/>
      <c r="D4" s="70"/>
      <c r="E4" s="70"/>
      <c r="F4" s="2"/>
      <c r="G4" s="2"/>
      <c r="H4" s="74"/>
    </row>
    <row r="5" spans="1:12" ht="25.5" x14ac:dyDescent="0.25">
      <c r="A5" s="3" t="s">
        <v>0</v>
      </c>
      <c r="B5" s="4" t="s">
        <v>1</v>
      </c>
      <c r="C5" s="4" t="s">
        <v>2</v>
      </c>
      <c r="D5" s="4" t="s">
        <v>3</v>
      </c>
      <c r="E5" s="3" t="s">
        <v>49</v>
      </c>
      <c r="F5" s="3" t="s">
        <v>50</v>
      </c>
      <c r="G5" s="3" t="s">
        <v>47</v>
      </c>
      <c r="H5" s="3" t="s">
        <v>48</v>
      </c>
    </row>
    <row r="6" spans="1:12" s="8" customFormat="1" ht="15.75" customHeight="1" x14ac:dyDescent="0.25">
      <c r="A6" s="5">
        <v>6</v>
      </c>
      <c r="B6" s="5"/>
      <c r="C6" s="5"/>
      <c r="D6" s="5" t="s">
        <v>4</v>
      </c>
      <c r="E6" s="7">
        <f>E7+E15+E17+E19+E23+E29</f>
        <v>337399454</v>
      </c>
      <c r="F6" s="7">
        <f>F7+F15+F17+F19+F23+F29</f>
        <v>391123872</v>
      </c>
      <c r="G6" s="7">
        <f>G7+G15+G17+G19+G23+G29</f>
        <v>347460675</v>
      </c>
      <c r="H6" s="51">
        <f>H7+H15+H17+H19+H23+H29</f>
        <v>368192904</v>
      </c>
    </row>
    <row r="7" spans="1:12" s="8" customFormat="1" ht="25.5" x14ac:dyDescent="0.25">
      <c r="A7" s="5"/>
      <c r="B7" s="5">
        <v>63</v>
      </c>
      <c r="C7" s="5"/>
      <c r="D7" s="5" t="s">
        <v>5</v>
      </c>
      <c r="E7" s="7">
        <f>SUM(E8:E14)</f>
        <v>677080</v>
      </c>
      <c r="F7" s="7">
        <f>SUM(F8:F14)</f>
        <v>11218</v>
      </c>
      <c r="G7" s="7">
        <f>SUM(G8:G14)</f>
        <v>103821</v>
      </c>
      <c r="H7" s="51">
        <f>SUM(H8:H14)</f>
        <v>11218</v>
      </c>
      <c r="I7" s="9"/>
      <c r="J7" s="9"/>
    </row>
    <row r="8" spans="1:12" x14ac:dyDescent="0.25">
      <c r="A8" s="5"/>
      <c r="B8" s="10"/>
      <c r="C8" s="75">
        <v>51000</v>
      </c>
      <c r="D8" s="82" t="s">
        <v>55</v>
      </c>
      <c r="E8" s="52">
        <v>207644</v>
      </c>
      <c r="F8" s="11">
        <v>11218</v>
      </c>
      <c r="G8" s="11">
        <v>103821</v>
      </c>
      <c r="H8" s="52">
        <v>11218</v>
      </c>
      <c r="I8" s="12"/>
      <c r="J8" s="12"/>
    </row>
    <row r="9" spans="1:12" x14ac:dyDescent="0.25">
      <c r="A9" s="13"/>
      <c r="B9" s="13"/>
      <c r="C9" s="14">
        <v>52</v>
      </c>
      <c r="D9" s="14" t="s">
        <v>6</v>
      </c>
      <c r="E9" s="52">
        <v>469436</v>
      </c>
      <c r="F9" s="11"/>
      <c r="G9" s="11"/>
      <c r="H9" s="52"/>
      <c r="I9" s="12"/>
      <c r="J9" s="12"/>
    </row>
    <row r="10" spans="1:12" x14ac:dyDescent="0.25">
      <c r="A10" s="13"/>
      <c r="B10" s="13"/>
      <c r="C10" s="14">
        <v>559</v>
      </c>
      <c r="D10" s="14" t="s">
        <v>7</v>
      </c>
      <c r="E10" s="52">
        <v>0</v>
      </c>
      <c r="F10" s="11"/>
      <c r="G10" s="11"/>
      <c r="H10" s="52"/>
      <c r="I10" s="12"/>
      <c r="J10" s="12"/>
    </row>
    <row r="11" spans="1:12" x14ac:dyDescent="0.25">
      <c r="A11" s="13"/>
      <c r="B11" s="13"/>
      <c r="C11" s="14">
        <v>561</v>
      </c>
      <c r="D11" s="14" t="s">
        <v>52</v>
      </c>
      <c r="E11" s="52">
        <v>0</v>
      </c>
      <c r="F11" s="11"/>
      <c r="G11" s="11"/>
      <c r="H11" s="52"/>
      <c r="I11" s="12"/>
      <c r="J11" s="12"/>
      <c r="K11" s="15"/>
    </row>
    <row r="12" spans="1:12" ht="29.25" customHeight="1" x14ac:dyDescent="0.25">
      <c r="A12" s="13"/>
      <c r="B12" s="13"/>
      <c r="C12" s="14">
        <v>56311</v>
      </c>
      <c r="D12" s="23" t="s">
        <v>57</v>
      </c>
      <c r="E12" s="52">
        <v>0</v>
      </c>
      <c r="F12" s="11"/>
      <c r="G12" s="11"/>
      <c r="H12" s="52"/>
      <c r="I12" s="12"/>
      <c r="J12" s="12"/>
      <c r="K12" s="15"/>
    </row>
    <row r="13" spans="1:12" ht="25.5" customHeight="1" x14ac:dyDescent="0.25">
      <c r="A13" s="13"/>
      <c r="B13" s="13"/>
      <c r="C13" s="14">
        <v>58100</v>
      </c>
      <c r="D13" s="23" t="s">
        <v>56</v>
      </c>
      <c r="E13" s="52">
        <v>0</v>
      </c>
      <c r="F13" s="11"/>
      <c r="G13" s="11"/>
      <c r="H13" s="52"/>
      <c r="I13" s="12"/>
      <c r="J13" s="16"/>
      <c r="K13" s="15"/>
      <c r="L13" s="15"/>
    </row>
    <row r="14" spans="1:12" x14ac:dyDescent="0.25">
      <c r="A14" s="13"/>
      <c r="B14" s="13"/>
      <c r="C14" s="14">
        <v>61</v>
      </c>
      <c r="D14" s="14" t="s">
        <v>8</v>
      </c>
      <c r="E14" s="52">
        <v>0</v>
      </c>
      <c r="F14" s="11"/>
      <c r="G14" s="11"/>
      <c r="H14" s="52"/>
      <c r="I14" s="12"/>
      <c r="J14" s="16"/>
      <c r="K14" s="15"/>
      <c r="L14" s="15"/>
    </row>
    <row r="15" spans="1:12" s="8" customFormat="1" x14ac:dyDescent="0.25">
      <c r="A15" s="17"/>
      <c r="B15" s="17">
        <v>64</v>
      </c>
      <c r="C15" s="18"/>
      <c r="D15" s="18" t="s">
        <v>9</v>
      </c>
      <c r="E15" s="7">
        <f>E16</f>
        <v>40000</v>
      </c>
      <c r="F15" s="7">
        <f>F16</f>
        <v>35000</v>
      </c>
      <c r="G15" s="7">
        <f t="shared" ref="G15:H15" si="0">G16</f>
        <v>35000</v>
      </c>
      <c r="H15" s="53">
        <f t="shared" si="0"/>
        <v>35000</v>
      </c>
      <c r="I15" s="19"/>
      <c r="J15" s="20"/>
      <c r="K15" s="9"/>
      <c r="L15" s="9"/>
    </row>
    <row r="16" spans="1:12" x14ac:dyDescent="0.25">
      <c r="A16" s="13"/>
      <c r="B16" s="13"/>
      <c r="C16" s="14">
        <v>31</v>
      </c>
      <c r="D16" s="75" t="s">
        <v>10</v>
      </c>
      <c r="E16" s="52">
        <v>40000</v>
      </c>
      <c r="F16" s="11">
        <v>35000</v>
      </c>
      <c r="G16" s="11">
        <v>35000</v>
      </c>
      <c r="H16" s="52">
        <v>35000</v>
      </c>
      <c r="I16" s="12"/>
      <c r="J16" s="16"/>
      <c r="K16" s="15"/>
      <c r="L16" s="15"/>
    </row>
    <row r="17" spans="1:12" s="8" customFormat="1" ht="25.5" x14ac:dyDescent="0.25">
      <c r="A17" s="17"/>
      <c r="B17" s="17">
        <v>65</v>
      </c>
      <c r="C17" s="18"/>
      <c r="D17" s="21" t="s">
        <v>11</v>
      </c>
      <c r="E17" s="7">
        <f>E18</f>
        <v>14900000</v>
      </c>
      <c r="F17" s="7">
        <f>F18</f>
        <v>15000000</v>
      </c>
      <c r="G17" s="7">
        <f t="shared" ref="G17:H17" si="1">G18</f>
        <v>15000000</v>
      </c>
      <c r="H17" s="53">
        <f t="shared" si="1"/>
        <v>15000000</v>
      </c>
      <c r="I17" s="20"/>
      <c r="J17" s="20"/>
      <c r="K17" s="9"/>
      <c r="L17" s="9"/>
    </row>
    <row r="18" spans="1:12" ht="25.5" x14ac:dyDescent="0.25">
      <c r="A18" s="13"/>
      <c r="B18" s="13"/>
      <c r="C18" s="14">
        <v>43</v>
      </c>
      <c r="D18" s="75" t="s">
        <v>12</v>
      </c>
      <c r="E18" s="11">
        <v>14900000</v>
      </c>
      <c r="F18" s="11">
        <v>15000000</v>
      </c>
      <c r="G18" s="11">
        <v>15000000</v>
      </c>
      <c r="H18" s="52">
        <v>15000000</v>
      </c>
      <c r="I18" s="12"/>
      <c r="J18" s="12"/>
      <c r="K18" s="15"/>
    </row>
    <row r="19" spans="1:12" s="8" customFormat="1" ht="38.25" x14ac:dyDescent="0.25">
      <c r="A19" s="17"/>
      <c r="B19" s="17">
        <v>66</v>
      </c>
      <c r="C19" s="18"/>
      <c r="D19" s="5" t="s">
        <v>13</v>
      </c>
      <c r="E19" s="7">
        <f>E20+E22+E21</f>
        <v>2982196</v>
      </c>
      <c r="F19" s="7">
        <f>F20+F22+F21</f>
        <v>3395088</v>
      </c>
      <c r="G19" s="7">
        <f t="shared" ref="G19:H19" si="2">G20+G22+G21</f>
        <v>2140680</v>
      </c>
      <c r="H19" s="53">
        <f t="shared" si="2"/>
        <v>2169026</v>
      </c>
      <c r="I19" s="19"/>
      <c r="J19" s="19"/>
      <c r="K19" s="9"/>
    </row>
    <row r="20" spans="1:12" x14ac:dyDescent="0.25">
      <c r="A20" s="13"/>
      <c r="B20" s="17"/>
      <c r="C20" s="14">
        <v>31</v>
      </c>
      <c r="D20" s="75" t="s">
        <v>10</v>
      </c>
      <c r="E20" s="52">
        <v>2713490</v>
      </c>
      <c r="F20" s="11">
        <v>1920025</v>
      </c>
      <c r="G20" s="11">
        <v>1924726</v>
      </c>
      <c r="H20" s="52">
        <v>1956476</v>
      </c>
      <c r="I20" s="12"/>
      <c r="J20" s="12"/>
      <c r="K20" s="15"/>
    </row>
    <row r="21" spans="1:12" ht="25.5" x14ac:dyDescent="0.25">
      <c r="A21" s="13"/>
      <c r="B21" s="17"/>
      <c r="C21" s="14">
        <v>56311</v>
      </c>
      <c r="D21" s="23" t="s">
        <v>57</v>
      </c>
      <c r="E21" s="11"/>
      <c r="F21" s="11">
        <v>2392</v>
      </c>
      <c r="G21" s="11">
        <v>7174</v>
      </c>
      <c r="H21" s="52"/>
      <c r="I21" s="12"/>
      <c r="J21" s="12"/>
      <c r="K21" s="15"/>
    </row>
    <row r="22" spans="1:12" x14ac:dyDescent="0.25">
      <c r="A22" s="13"/>
      <c r="B22" s="17"/>
      <c r="C22" s="14">
        <v>61</v>
      </c>
      <c r="D22" s="75" t="s">
        <v>8</v>
      </c>
      <c r="E22" s="52">
        <v>268706</v>
      </c>
      <c r="F22" s="11">
        <f>210700+1261971</f>
        <v>1472671</v>
      </c>
      <c r="G22" s="11">
        <f>192980+15800</f>
        <v>208780</v>
      </c>
      <c r="H22" s="52">
        <f>196750+15800</f>
        <v>212550</v>
      </c>
      <c r="I22" s="12"/>
      <c r="J22" s="12"/>
      <c r="K22" s="15"/>
    </row>
    <row r="23" spans="1:12" s="8" customFormat="1" ht="31.5" customHeight="1" x14ac:dyDescent="0.25">
      <c r="A23" s="17"/>
      <c r="B23" s="17">
        <v>67</v>
      </c>
      <c r="C23" s="18"/>
      <c r="D23" s="5" t="s">
        <v>14</v>
      </c>
      <c r="E23" s="7">
        <f>SUM(E24:E28)</f>
        <v>318770178</v>
      </c>
      <c r="F23" s="7">
        <f>SUM(F24:F28)</f>
        <v>372652566</v>
      </c>
      <c r="G23" s="7">
        <f t="shared" ref="G23:H23" si="3">SUM(G24:G28)</f>
        <v>330151174</v>
      </c>
      <c r="H23" s="53">
        <f t="shared" si="3"/>
        <v>350947660</v>
      </c>
      <c r="I23" s="19"/>
      <c r="J23" s="19"/>
      <c r="K23" s="9"/>
    </row>
    <row r="24" spans="1:12" ht="18" customHeight="1" x14ac:dyDescent="0.25">
      <c r="A24" s="13"/>
      <c r="B24" s="13"/>
      <c r="C24" s="14">
        <v>11</v>
      </c>
      <c r="D24" s="75" t="s">
        <v>15</v>
      </c>
      <c r="E24" s="52">
        <v>37494833</v>
      </c>
      <c r="F24" s="11">
        <f>2031401+45969550</f>
        <v>48000951</v>
      </c>
      <c r="G24" s="11">
        <f>692288+8795000</f>
        <v>9487288</v>
      </c>
      <c r="H24" s="52">
        <f>700304+12896000</f>
        <v>13596304</v>
      </c>
      <c r="I24" s="16"/>
      <c r="J24" s="12"/>
    </row>
    <row r="25" spans="1:12" ht="16.5" customHeight="1" x14ac:dyDescent="0.25">
      <c r="A25" s="13"/>
      <c r="B25" s="13"/>
      <c r="C25" s="14">
        <v>12</v>
      </c>
      <c r="D25" s="75" t="s">
        <v>16</v>
      </c>
      <c r="E25" s="11"/>
      <c r="F25" s="11"/>
      <c r="G25" s="11"/>
      <c r="H25" s="52"/>
      <c r="I25" s="12"/>
      <c r="J25" s="12"/>
      <c r="K25" s="15"/>
    </row>
    <row r="26" spans="1:12" ht="18.75" customHeight="1" x14ac:dyDescent="0.25">
      <c r="A26" s="13"/>
      <c r="B26" s="13"/>
      <c r="C26" s="14">
        <v>43</v>
      </c>
      <c r="D26" s="75" t="s">
        <v>12</v>
      </c>
      <c r="E26" s="52">
        <v>275858621</v>
      </c>
      <c r="F26" s="11">
        <f>305750258</f>
        <v>305750258</v>
      </c>
      <c r="G26" s="11">
        <v>320663886</v>
      </c>
      <c r="H26" s="52">
        <v>337351356</v>
      </c>
      <c r="I26" s="12"/>
      <c r="J26" s="12"/>
      <c r="K26" s="15"/>
    </row>
    <row r="27" spans="1:12" ht="25.5" x14ac:dyDescent="0.25">
      <c r="A27" s="13"/>
      <c r="B27" s="13"/>
      <c r="C27" s="14">
        <v>58100</v>
      </c>
      <c r="D27" s="23" t="s">
        <v>56</v>
      </c>
      <c r="E27" s="52">
        <v>1170127</v>
      </c>
      <c r="F27" s="11">
        <f>373728+6598371</f>
        <v>6972099</v>
      </c>
      <c r="G27" s="11"/>
      <c r="H27" s="52"/>
      <c r="I27" s="12"/>
      <c r="J27" s="12"/>
      <c r="K27" s="15"/>
    </row>
    <row r="28" spans="1:12" ht="18.75" customHeight="1" x14ac:dyDescent="0.25">
      <c r="A28" s="13"/>
      <c r="B28" s="13"/>
      <c r="C28" s="14">
        <v>815</v>
      </c>
      <c r="D28" s="36" t="s">
        <v>54</v>
      </c>
      <c r="E28" s="52">
        <v>4246597</v>
      </c>
      <c r="F28" s="11">
        <f>2299226+9630032</f>
        <v>11929258</v>
      </c>
      <c r="G28" s="11"/>
      <c r="H28" s="52"/>
      <c r="I28" s="12"/>
      <c r="J28" s="12"/>
      <c r="K28" s="15"/>
    </row>
    <row r="29" spans="1:12" s="8" customFormat="1" x14ac:dyDescent="0.25">
      <c r="A29" s="17"/>
      <c r="B29" s="17">
        <v>68</v>
      </c>
      <c r="C29" s="18"/>
      <c r="D29" s="5" t="s">
        <v>17</v>
      </c>
      <c r="E29" s="7">
        <f>E30+E31</f>
        <v>30000</v>
      </c>
      <c r="F29" s="7">
        <f>F30+F31</f>
        <v>30000</v>
      </c>
      <c r="G29" s="7">
        <f>G30+G31</f>
        <v>30000</v>
      </c>
      <c r="H29" s="53">
        <f t="shared" ref="H29" si="4">H30+H31</f>
        <v>30000</v>
      </c>
      <c r="I29" s="19"/>
      <c r="J29" s="19"/>
      <c r="K29" s="9"/>
    </row>
    <row r="30" spans="1:12" x14ac:dyDescent="0.25">
      <c r="A30" s="13"/>
      <c r="B30" s="13"/>
      <c r="C30" s="14">
        <v>31</v>
      </c>
      <c r="D30" s="75" t="s">
        <v>10</v>
      </c>
      <c r="E30" s="11"/>
      <c r="F30" s="11"/>
      <c r="G30" s="11"/>
      <c r="H30" s="54"/>
      <c r="K30" s="15"/>
    </row>
    <row r="31" spans="1:12" x14ac:dyDescent="0.25">
      <c r="A31" s="13"/>
      <c r="B31" s="13"/>
      <c r="C31" s="14">
        <v>43</v>
      </c>
      <c r="D31" s="75" t="s">
        <v>12</v>
      </c>
      <c r="E31" s="54">
        <v>30000</v>
      </c>
      <c r="F31" s="11">
        <v>30000</v>
      </c>
      <c r="G31" s="11">
        <v>30000</v>
      </c>
      <c r="H31" s="54">
        <v>30000</v>
      </c>
      <c r="J31" s="15"/>
      <c r="K31" s="15"/>
    </row>
    <row r="32" spans="1:12" s="8" customFormat="1" x14ac:dyDescent="0.25">
      <c r="A32" s="17">
        <v>7</v>
      </c>
      <c r="B32" s="17"/>
      <c r="C32" s="18"/>
      <c r="D32" s="5" t="s">
        <v>18</v>
      </c>
      <c r="E32" s="7">
        <f>E33</f>
        <v>1168</v>
      </c>
      <c r="F32" s="7">
        <f>F33</f>
        <v>1158</v>
      </c>
      <c r="G32" s="7">
        <f>G33</f>
        <v>1148</v>
      </c>
      <c r="H32" s="51">
        <f t="shared" ref="G32:H33" si="5">H33</f>
        <v>1138</v>
      </c>
    </row>
    <row r="33" spans="1:15" s="8" customFormat="1" x14ac:dyDescent="0.25">
      <c r="A33" s="17"/>
      <c r="B33" s="17">
        <v>72</v>
      </c>
      <c r="C33" s="18"/>
      <c r="D33" s="22" t="s">
        <v>19</v>
      </c>
      <c r="E33" s="7">
        <f>E34</f>
        <v>1168</v>
      </c>
      <c r="F33" s="7">
        <f>F34</f>
        <v>1158</v>
      </c>
      <c r="G33" s="7">
        <f t="shared" si="5"/>
        <v>1148</v>
      </c>
      <c r="H33" s="51">
        <f t="shared" si="5"/>
        <v>1138</v>
      </c>
      <c r="J33" s="9"/>
      <c r="K33" s="9"/>
    </row>
    <row r="34" spans="1:15" ht="32.25" customHeight="1" x14ac:dyDescent="0.25">
      <c r="A34" s="13"/>
      <c r="B34" s="13"/>
      <c r="C34" s="14">
        <v>71</v>
      </c>
      <c r="D34" s="23" t="s">
        <v>20</v>
      </c>
      <c r="E34" s="54">
        <v>1168</v>
      </c>
      <c r="F34" s="11">
        <v>1158</v>
      </c>
      <c r="G34" s="11">
        <v>1148</v>
      </c>
      <c r="H34" s="54">
        <v>1138</v>
      </c>
      <c r="J34" s="15"/>
      <c r="K34" s="15"/>
    </row>
    <row r="35" spans="1:15" ht="19.5" customHeight="1" x14ac:dyDescent="0.25">
      <c r="A35" s="91" t="s">
        <v>21</v>
      </c>
      <c r="B35" s="92"/>
      <c r="C35" s="92"/>
      <c r="D35" s="92"/>
      <c r="E35" s="7">
        <f>E32+E6</f>
        <v>337400622</v>
      </c>
      <c r="F35" s="7">
        <f>F32+F6</f>
        <v>391125030</v>
      </c>
      <c r="G35" s="7">
        <f>G32+G6</f>
        <v>347461823</v>
      </c>
      <c r="H35" s="51">
        <f>H32+H6</f>
        <v>368194042</v>
      </c>
      <c r="J35" s="15"/>
      <c r="K35" s="15"/>
      <c r="O35">
        <f>SUM(O36:O37)</f>
        <v>0</v>
      </c>
    </row>
    <row r="36" spans="1:15" ht="19.5" customHeight="1" x14ac:dyDescent="0.25">
      <c r="A36" s="24"/>
      <c r="B36" s="25"/>
      <c r="C36" s="25"/>
      <c r="D36" s="25"/>
      <c r="E36" s="27"/>
      <c r="F36" s="26"/>
      <c r="G36" s="26"/>
      <c r="H36" s="32"/>
      <c r="K36" s="15"/>
    </row>
    <row r="37" spans="1:15" ht="27.75" customHeight="1" x14ac:dyDescent="0.25">
      <c r="A37" s="87" t="s">
        <v>22</v>
      </c>
      <c r="B37" s="87"/>
      <c r="C37" s="87"/>
      <c r="D37" s="87"/>
      <c r="E37" s="27"/>
      <c r="F37" s="26"/>
      <c r="G37" s="26"/>
      <c r="H37" s="31"/>
    </row>
    <row r="38" spans="1:15" ht="18" customHeight="1" x14ac:dyDescent="0.25">
      <c r="A38" s="72"/>
      <c r="B38" s="28"/>
      <c r="C38" s="28">
        <v>931</v>
      </c>
      <c r="D38" s="29" t="s">
        <v>23</v>
      </c>
      <c r="E38" s="69">
        <v>38741</v>
      </c>
      <c r="F38" s="11">
        <v>24800</v>
      </c>
      <c r="G38" s="11">
        <v>21300</v>
      </c>
      <c r="H38" s="80">
        <v>18500</v>
      </c>
      <c r="K38" s="15"/>
      <c r="L38" s="8"/>
    </row>
    <row r="39" spans="1:15" ht="15.75" customHeight="1" x14ac:dyDescent="0.25">
      <c r="A39" s="72"/>
      <c r="B39" s="28"/>
      <c r="C39" s="28">
        <v>943</v>
      </c>
      <c r="D39" s="29" t="s">
        <v>24</v>
      </c>
      <c r="E39" s="69">
        <v>943310</v>
      </c>
      <c r="F39" s="11">
        <v>867178</v>
      </c>
      <c r="G39" s="11">
        <v>734272</v>
      </c>
      <c r="H39" s="80">
        <v>656270</v>
      </c>
      <c r="K39" s="30"/>
    </row>
    <row r="40" spans="1:15" ht="15.75" customHeight="1" x14ac:dyDescent="0.25">
      <c r="A40" s="72"/>
      <c r="B40" s="28"/>
      <c r="C40" s="71">
        <v>951</v>
      </c>
      <c r="D40" s="78" t="s">
        <v>53</v>
      </c>
      <c r="E40" s="69"/>
      <c r="F40" s="11">
        <v>179651</v>
      </c>
      <c r="G40" s="11">
        <v>123153</v>
      </c>
      <c r="H40" s="80">
        <v>118073</v>
      </c>
      <c r="K40" s="30"/>
    </row>
    <row r="41" spans="1:15" ht="18" customHeight="1" x14ac:dyDescent="0.25">
      <c r="A41" s="72"/>
      <c r="B41" s="28"/>
      <c r="C41" s="28">
        <v>952</v>
      </c>
      <c r="D41" s="29" t="s">
        <v>25</v>
      </c>
      <c r="E41" s="69">
        <v>182901</v>
      </c>
      <c r="F41" s="11"/>
      <c r="G41" s="11"/>
      <c r="H41" s="80"/>
      <c r="K41" s="30"/>
    </row>
    <row r="42" spans="1:15" ht="16.5" customHeight="1" x14ac:dyDescent="0.25">
      <c r="A42" s="72"/>
      <c r="B42" s="28"/>
      <c r="C42" s="28">
        <v>961</v>
      </c>
      <c r="D42" s="29" t="s">
        <v>26</v>
      </c>
      <c r="E42" s="69">
        <v>357365</v>
      </c>
      <c r="F42" s="11">
        <v>397703</v>
      </c>
      <c r="G42" s="11">
        <v>132190</v>
      </c>
      <c r="H42" s="80">
        <v>113470</v>
      </c>
    </row>
    <row r="43" spans="1:15" ht="18" customHeight="1" x14ac:dyDescent="0.25">
      <c r="A43" s="72"/>
      <c r="B43" s="28"/>
      <c r="C43" s="28">
        <v>971</v>
      </c>
      <c r="D43" s="29" t="s">
        <v>27</v>
      </c>
      <c r="E43" s="69">
        <v>16133</v>
      </c>
      <c r="F43" s="11">
        <v>16133</v>
      </c>
      <c r="G43" s="11">
        <v>16133</v>
      </c>
      <c r="H43" s="80">
        <v>16133</v>
      </c>
      <c r="J43" s="15"/>
      <c r="K43" s="15"/>
    </row>
    <row r="44" spans="1:15" ht="19.5" customHeight="1" x14ac:dyDescent="0.25">
      <c r="A44" s="93" t="s">
        <v>28</v>
      </c>
      <c r="B44" s="93"/>
      <c r="C44" s="93"/>
      <c r="D44" s="93"/>
      <c r="E44" s="7">
        <f>SUM(E38:E43)</f>
        <v>1538450</v>
      </c>
      <c r="F44" s="6">
        <f>SUM(F38:F43)</f>
        <v>1485465</v>
      </c>
      <c r="G44" s="6">
        <f>SUM(G38:G43)</f>
        <v>1027048</v>
      </c>
      <c r="H44" s="81">
        <f>SUM(H38:H43)</f>
        <v>922446</v>
      </c>
    </row>
    <row r="45" spans="1:15" x14ac:dyDescent="0.25">
      <c r="A45" s="31"/>
      <c r="B45" s="31"/>
      <c r="C45" s="31"/>
      <c r="D45" s="31"/>
      <c r="E45" s="33"/>
      <c r="F45" s="32"/>
      <c r="G45" s="33"/>
      <c r="H45" s="31"/>
    </row>
    <row r="46" spans="1:15" ht="25.5" x14ac:dyDescent="0.25">
      <c r="A46" s="3" t="s">
        <v>0</v>
      </c>
      <c r="B46" s="4" t="s">
        <v>1</v>
      </c>
      <c r="C46" s="4" t="s">
        <v>2</v>
      </c>
      <c r="D46" s="4" t="s">
        <v>29</v>
      </c>
      <c r="E46" s="3" t="s">
        <v>49</v>
      </c>
      <c r="F46" s="3" t="s">
        <v>50</v>
      </c>
      <c r="G46" s="3" t="s">
        <v>47</v>
      </c>
      <c r="H46" s="3" t="s">
        <v>48</v>
      </c>
      <c r="K46" s="15"/>
    </row>
    <row r="47" spans="1:15" ht="15.75" customHeight="1" x14ac:dyDescent="0.25">
      <c r="A47" s="5">
        <v>3</v>
      </c>
      <c r="B47" s="5"/>
      <c r="C47" s="5"/>
      <c r="D47" s="5" t="s">
        <v>30</v>
      </c>
      <c r="E47" s="7">
        <f>E48+E60+E78+E80+E82+E75</f>
        <v>307397828.78000003</v>
      </c>
      <c r="F47" s="7">
        <f>F48+F60+F78+F80+F82+F75</f>
        <v>326471152</v>
      </c>
      <c r="G47" s="7">
        <f>G48+G60+G78+G80+G82+G75</f>
        <v>337364777</v>
      </c>
      <c r="H47" s="7">
        <f>H48+H60+H78+H80+H82+H75</f>
        <v>354051987</v>
      </c>
      <c r="K47" s="55"/>
      <c r="L47" s="55"/>
      <c r="M47" s="55"/>
    </row>
    <row r="48" spans="1:15" ht="15.75" customHeight="1" x14ac:dyDescent="0.25">
      <c r="A48" s="5"/>
      <c r="B48" s="5">
        <v>31</v>
      </c>
      <c r="C48" s="5"/>
      <c r="D48" s="5" t="s">
        <v>31</v>
      </c>
      <c r="E48" s="7">
        <f>SUM(E49:E59)</f>
        <v>171998673</v>
      </c>
      <c r="F48" s="7">
        <f>SUM(F49:F59)</f>
        <v>178089835</v>
      </c>
      <c r="G48" s="7">
        <f>SUM(G49:G59)</f>
        <v>184330555</v>
      </c>
      <c r="H48" s="53">
        <f>SUM(H49:H59)</f>
        <v>192023165</v>
      </c>
      <c r="K48" s="55"/>
      <c r="L48" s="55"/>
      <c r="M48" s="55"/>
    </row>
    <row r="49" spans="1:10" ht="15.75" customHeight="1" x14ac:dyDescent="0.25">
      <c r="A49" s="5"/>
      <c r="B49" s="10"/>
      <c r="C49" s="75">
        <v>11</v>
      </c>
      <c r="D49" s="14" t="s">
        <v>15</v>
      </c>
      <c r="E49" s="52">
        <v>0</v>
      </c>
      <c r="F49" s="11"/>
      <c r="G49" s="11"/>
      <c r="H49" s="52"/>
      <c r="I49" s="15"/>
      <c r="J49" s="55"/>
    </row>
    <row r="50" spans="1:10" x14ac:dyDescent="0.25">
      <c r="A50" s="13"/>
      <c r="B50" s="13"/>
      <c r="C50" s="14">
        <v>12</v>
      </c>
      <c r="D50" s="14" t="s">
        <v>16</v>
      </c>
      <c r="E50" s="52">
        <v>0</v>
      </c>
      <c r="F50" s="11"/>
      <c r="G50" s="11"/>
      <c r="H50" s="52"/>
      <c r="I50" s="15"/>
      <c r="J50" s="55"/>
    </row>
    <row r="51" spans="1:10" x14ac:dyDescent="0.25">
      <c r="A51" s="13"/>
      <c r="B51" s="13"/>
      <c r="C51" s="14">
        <v>31</v>
      </c>
      <c r="D51" s="14" t="s">
        <v>10</v>
      </c>
      <c r="E51" s="52">
        <v>35100</v>
      </c>
      <c r="F51" s="11">
        <v>93347</v>
      </c>
      <c r="G51" s="11">
        <v>93347</v>
      </c>
      <c r="H51" s="52">
        <v>93347</v>
      </c>
      <c r="I51" s="15"/>
      <c r="J51" s="55"/>
    </row>
    <row r="52" spans="1:10" x14ac:dyDescent="0.25">
      <c r="A52" s="13"/>
      <c r="B52" s="13"/>
      <c r="C52" s="14">
        <v>43</v>
      </c>
      <c r="D52" s="14" t="s">
        <v>12</v>
      </c>
      <c r="E52" s="52">
        <v>171562374</v>
      </c>
      <c r="F52" s="11">
        <v>177949200</v>
      </c>
      <c r="G52" s="11">
        <v>184189920</v>
      </c>
      <c r="H52" s="52">
        <v>191882530</v>
      </c>
      <c r="I52" s="15"/>
      <c r="J52" s="55"/>
    </row>
    <row r="53" spans="1:10" x14ac:dyDescent="0.25">
      <c r="A53" s="13"/>
      <c r="B53" s="13"/>
      <c r="C53" s="75">
        <v>51000</v>
      </c>
      <c r="D53" s="82" t="s">
        <v>55</v>
      </c>
      <c r="E53" s="11">
        <v>100638</v>
      </c>
      <c r="F53" s="11">
        <v>47188</v>
      </c>
      <c r="G53" s="11">
        <v>47188</v>
      </c>
      <c r="H53" s="52">
        <v>47188</v>
      </c>
      <c r="I53" s="15"/>
      <c r="J53" s="34"/>
    </row>
    <row r="54" spans="1:10" x14ac:dyDescent="0.25">
      <c r="A54" s="13"/>
      <c r="B54" s="13"/>
      <c r="C54" s="14">
        <v>52</v>
      </c>
      <c r="D54" s="14" t="s">
        <v>6</v>
      </c>
      <c r="E54" s="52">
        <v>255083</v>
      </c>
      <c r="F54" s="11"/>
      <c r="G54" s="11"/>
      <c r="H54" s="52"/>
      <c r="I54" s="15"/>
      <c r="J54" s="55"/>
    </row>
    <row r="55" spans="1:10" x14ac:dyDescent="0.25">
      <c r="A55" s="13"/>
      <c r="B55" s="13"/>
      <c r="C55" s="14">
        <v>559</v>
      </c>
      <c r="D55" s="14" t="s">
        <v>7</v>
      </c>
      <c r="E55" s="11">
        <v>0</v>
      </c>
      <c r="F55" s="11"/>
      <c r="G55" s="11"/>
      <c r="H55" s="52"/>
      <c r="I55" s="34"/>
      <c r="J55" s="34"/>
    </row>
    <row r="56" spans="1:10" x14ac:dyDescent="0.25">
      <c r="A56" s="13"/>
      <c r="B56" s="13"/>
      <c r="C56" s="14">
        <v>561</v>
      </c>
      <c r="D56" s="14" t="s">
        <v>52</v>
      </c>
      <c r="E56" s="52">
        <v>0</v>
      </c>
      <c r="F56" s="11"/>
      <c r="G56" s="11"/>
      <c r="H56" s="52"/>
      <c r="I56" s="34"/>
      <c r="J56" s="57"/>
    </row>
    <row r="57" spans="1:10" ht="25.5" x14ac:dyDescent="0.25">
      <c r="A57" s="13"/>
      <c r="B57" s="13"/>
      <c r="C57" s="14">
        <v>56311</v>
      </c>
      <c r="D57" s="23" t="s">
        <v>57</v>
      </c>
      <c r="E57" s="11">
        <v>0</v>
      </c>
      <c r="F57" s="11"/>
      <c r="G57" s="11"/>
      <c r="H57" s="52"/>
      <c r="I57" s="34"/>
      <c r="J57" s="34"/>
    </row>
    <row r="58" spans="1:10" ht="25.5" x14ac:dyDescent="0.25">
      <c r="A58" s="13"/>
      <c r="B58" s="13"/>
      <c r="C58" s="14">
        <v>58100</v>
      </c>
      <c r="D58" s="23" t="s">
        <v>56</v>
      </c>
      <c r="E58" s="11">
        <v>45378</v>
      </c>
      <c r="F58" s="11"/>
      <c r="G58" s="11"/>
      <c r="H58" s="52"/>
      <c r="I58" s="34"/>
      <c r="J58" s="34"/>
    </row>
    <row r="59" spans="1:10" x14ac:dyDescent="0.25">
      <c r="A59" s="13"/>
      <c r="B59" s="13"/>
      <c r="C59" s="14">
        <v>61</v>
      </c>
      <c r="D59" s="14" t="s">
        <v>8</v>
      </c>
      <c r="E59" s="52">
        <v>100</v>
      </c>
      <c r="F59" s="11">
        <v>100</v>
      </c>
      <c r="G59" s="11">
        <v>100</v>
      </c>
      <c r="H59" s="52">
        <v>100</v>
      </c>
      <c r="I59" s="34"/>
      <c r="J59" s="55"/>
    </row>
    <row r="60" spans="1:10" x14ac:dyDescent="0.25">
      <c r="A60" s="13"/>
      <c r="B60" s="17">
        <v>32</v>
      </c>
      <c r="C60" s="18"/>
      <c r="D60" s="17" t="s">
        <v>32</v>
      </c>
      <c r="E60" s="7">
        <f>SUM(E61:E74)</f>
        <v>131341391.3</v>
      </c>
      <c r="F60" s="7">
        <f t="shared" ref="F60:H60" si="6">SUM(F61:F74)</f>
        <v>146478345</v>
      </c>
      <c r="G60" s="7">
        <f t="shared" si="6"/>
        <v>151400776</v>
      </c>
      <c r="H60" s="53">
        <f t="shared" si="6"/>
        <v>160436561</v>
      </c>
      <c r="I60" s="34"/>
      <c r="J60" s="55"/>
    </row>
    <row r="61" spans="1:10" x14ac:dyDescent="0.25">
      <c r="A61" s="13"/>
      <c r="B61" s="13"/>
      <c r="C61" s="14">
        <v>11</v>
      </c>
      <c r="D61" s="14" t="s">
        <v>15</v>
      </c>
      <c r="E61" s="52">
        <v>13965376</v>
      </c>
      <c r="F61" s="11">
        <v>2031401</v>
      </c>
      <c r="G61" s="11">
        <v>692288</v>
      </c>
      <c r="H61" s="52">
        <v>700304</v>
      </c>
      <c r="I61" s="34"/>
      <c r="J61" s="34"/>
    </row>
    <row r="62" spans="1:10" x14ac:dyDescent="0.25">
      <c r="A62" s="13"/>
      <c r="B62" s="17"/>
      <c r="C62" s="14">
        <v>12</v>
      </c>
      <c r="D62" s="23" t="s">
        <v>16</v>
      </c>
      <c r="E62" s="52">
        <v>0</v>
      </c>
      <c r="F62" s="11"/>
      <c r="G62" s="11"/>
      <c r="H62" s="52"/>
      <c r="I62" s="34"/>
      <c r="J62" s="34"/>
    </row>
    <row r="63" spans="1:10" x14ac:dyDescent="0.25">
      <c r="A63" s="13"/>
      <c r="B63" s="17"/>
      <c r="C63" s="14">
        <v>31</v>
      </c>
      <c r="D63" s="23" t="s">
        <v>10</v>
      </c>
      <c r="E63" s="52">
        <v>531801</v>
      </c>
      <c r="F63" s="11">
        <v>479228</v>
      </c>
      <c r="G63" s="11">
        <v>479229</v>
      </c>
      <c r="H63" s="52">
        <v>494229</v>
      </c>
      <c r="I63" s="34"/>
      <c r="J63" s="34"/>
    </row>
    <row r="64" spans="1:10" x14ac:dyDescent="0.25">
      <c r="A64" s="13"/>
      <c r="B64" s="17"/>
      <c r="C64" s="14">
        <v>43</v>
      </c>
      <c r="D64" s="23" t="s">
        <v>12</v>
      </c>
      <c r="E64" s="52">
        <v>115948228</v>
      </c>
      <c r="F64" s="11">
        <v>141371953</v>
      </c>
      <c r="G64" s="11">
        <v>149989957</v>
      </c>
      <c r="H64" s="52">
        <v>159008900</v>
      </c>
      <c r="I64" s="34"/>
      <c r="J64" s="34"/>
    </row>
    <row r="65" spans="1:17" x14ac:dyDescent="0.25">
      <c r="A65" s="13"/>
      <c r="B65" s="17"/>
      <c r="C65" s="76">
        <v>510</v>
      </c>
      <c r="D65" s="77" t="s">
        <v>51</v>
      </c>
      <c r="E65" s="11">
        <v>24636</v>
      </c>
      <c r="F65" s="11">
        <v>20528</v>
      </c>
      <c r="G65" s="11">
        <v>20528</v>
      </c>
      <c r="H65" s="52">
        <v>20528</v>
      </c>
      <c r="I65" s="34"/>
      <c r="J65" s="55"/>
    </row>
    <row r="66" spans="1:17" x14ac:dyDescent="0.25">
      <c r="A66" s="13"/>
      <c r="B66" s="17"/>
      <c r="C66" s="14">
        <v>52</v>
      </c>
      <c r="D66" s="23" t="s">
        <v>6</v>
      </c>
      <c r="E66" s="52">
        <v>217603</v>
      </c>
      <c r="F66" s="11"/>
      <c r="G66" s="11"/>
      <c r="H66" s="52"/>
      <c r="I66" s="34"/>
      <c r="J66" s="34"/>
    </row>
    <row r="67" spans="1:17" x14ac:dyDescent="0.25">
      <c r="A67" s="13"/>
      <c r="B67" s="17"/>
      <c r="C67" s="14">
        <v>559</v>
      </c>
      <c r="D67" s="14" t="s">
        <v>7</v>
      </c>
      <c r="E67" s="11">
        <v>0</v>
      </c>
      <c r="F67" s="11"/>
      <c r="G67" s="11"/>
      <c r="H67" s="52"/>
      <c r="I67" s="34"/>
      <c r="J67" s="34"/>
    </row>
    <row r="68" spans="1:17" x14ac:dyDescent="0.25">
      <c r="A68" s="13"/>
      <c r="B68" s="17"/>
      <c r="C68" s="14">
        <v>561</v>
      </c>
      <c r="D68" s="23" t="s">
        <v>52</v>
      </c>
      <c r="E68" s="52">
        <v>0</v>
      </c>
      <c r="F68" s="11"/>
      <c r="G68" s="11"/>
      <c r="H68" s="52"/>
      <c r="I68" s="34"/>
      <c r="J68" s="34"/>
    </row>
    <row r="69" spans="1:17" ht="25.5" x14ac:dyDescent="0.25">
      <c r="A69" s="13"/>
      <c r="B69" s="17"/>
      <c r="C69" s="14">
        <v>56311</v>
      </c>
      <c r="D69" s="23" t="s">
        <v>57</v>
      </c>
      <c r="E69" s="11">
        <v>0</v>
      </c>
      <c r="F69" s="11">
        <v>2392</v>
      </c>
      <c r="G69" s="11">
        <v>7174</v>
      </c>
      <c r="H69" s="52">
        <v>0</v>
      </c>
      <c r="I69" s="34"/>
      <c r="J69" s="34"/>
    </row>
    <row r="70" spans="1:17" x14ac:dyDescent="0.25">
      <c r="A70" s="13"/>
      <c r="B70" s="17"/>
      <c r="C70" s="14">
        <v>5761</v>
      </c>
      <c r="D70" s="14" t="s">
        <v>33</v>
      </c>
      <c r="E70" s="11">
        <v>0</v>
      </c>
      <c r="F70" s="11"/>
      <c r="G70" s="11"/>
      <c r="H70" s="52"/>
      <c r="I70" s="34"/>
      <c r="J70" s="34"/>
    </row>
    <row r="71" spans="1:17" x14ac:dyDescent="0.25">
      <c r="A71" s="13"/>
      <c r="B71" s="17"/>
      <c r="C71" s="14">
        <v>5762</v>
      </c>
      <c r="D71" s="14" t="s">
        <v>34</v>
      </c>
      <c r="E71" s="11">
        <v>0</v>
      </c>
      <c r="F71" s="11"/>
      <c r="G71" s="11"/>
      <c r="H71" s="52"/>
      <c r="I71" s="34"/>
      <c r="J71" s="55"/>
    </row>
    <row r="72" spans="1:17" ht="25.5" x14ac:dyDescent="0.25">
      <c r="A72" s="13"/>
      <c r="B72" s="17"/>
      <c r="C72" s="14">
        <v>58100</v>
      </c>
      <c r="D72" s="23" t="s">
        <v>56</v>
      </c>
      <c r="E72" s="11">
        <v>180343.3</v>
      </c>
      <c r="F72" s="11">
        <v>63017</v>
      </c>
      <c r="G72" s="11">
        <v>0</v>
      </c>
      <c r="H72" s="52">
        <v>0</v>
      </c>
      <c r="I72" s="34"/>
      <c r="J72" s="34"/>
    </row>
    <row r="73" spans="1:17" x14ac:dyDescent="0.25">
      <c r="A73" s="13"/>
      <c r="B73" s="17"/>
      <c r="C73" s="36">
        <v>61</v>
      </c>
      <c r="D73" s="36" t="s">
        <v>8</v>
      </c>
      <c r="E73" s="52">
        <v>188898</v>
      </c>
      <c r="F73" s="11">
        <v>210600</v>
      </c>
      <c r="G73" s="11">
        <v>211600</v>
      </c>
      <c r="H73" s="52">
        <v>212600</v>
      </c>
      <c r="I73" s="34"/>
      <c r="J73" s="34"/>
    </row>
    <row r="74" spans="1:17" x14ac:dyDescent="0.25">
      <c r="A74" s="13"/>
      <c r="B74" s="17"/>
      <c r="C74" s="36">
        <v>815</v>
      </c>
      <c r="D74" s="36" t="s">
        <v>54</v>
      </c>
      <c r="E74" s="52">
        <v>284506</v>
      </c>
      <c r="F74" s="11">
        <v>2299226</v>
      </c>
      <c r="G74" s="11">
        <v>0</v>
      </c>
      <c r="H74" s="52">
        <v>0</v>
      </c>
      <c r="I74" s="34"/>
      <c r="J74" s="34"/>
    </row>
    <row r="75" spans="1:17" x14ac:dyDescent="0.25">
      <c r="A75" s="13"/>
      <c r="B75" s="17">
        <v>34</v>
      </c>
      <c r="C75" s="36"/>
      <c r="D75" s="36" t="s">
        <v>35</v>
      </c>
      <c r="E75" s="53">
        <f>E76+E77</f>
        <v>3219451</v>
      </c>
      <c r="F75" s="53">
        <f>F76+F77</f>
        <v>1462211</v>
      </c>
      <c r="G75" s="53">
        <f>G76+G77</f>
        <v>1462211</v>
      </c>
      <c r="H75" s="53">
        <f>H76+H77</f>
        <v>1462211</v>
      </c>
      <c r="I75" s="34"/>
      <c r="J75" s="65"/>
      <c r="K75" s="66"/>
      <c r="L75" s="58"/>
      <c r="M75" s="58"/>
      <c r="N75" s="59"/>
      <c r="O75" s="59"/>
      <c r="P75" s="59"/>
      <c r="Q75" s="59"/>
    </row>
    <row r="76" spans="1:17" x14ac:dyDescent="0.25">
      <c r="A76" s="13"/>
      <c r="B76" s="17"/>
      <c r="C76" s="36">
        <v>31</v>
      </c>
      <c r="D76" s="36" t="s">
        <v>10</v>
      </c>
      <c r="E76" s="52">
        <v>300</v>
      </c>
      <c r="F76" s="11">
        <v>200</v>
      </c>
      <c r="G76" s="11">
        <v>200</v>
      </c>
      <c r="H76" s="52">
        <v>200</v>
      </c>
      <c r="I76" s="34"/>
      <c r="J76" s="65"/>
      <c r="K76" s="66"/>
      <c r="L76" s="58"/>
      <c r="M76" s="58"/>
      <c r="N76" s="60"/>
      <c r="O76" s="61"/>
      <c r="P76" s="61"/>
      <c r="Q76" s="62"/>
    </row>
    <row r="77" spans="1:17" s="8" customFormat="1" x14ac:dyDescent="0.25">
      <c r="A77" s="17"/>
      <c r="B77" s="17"/>
      <c r="C77" s="36">
        <v>43</v>
      </c>
      <c r="D77" s="14" t="s">
        <v>12</v>
      </c>
      <c r="E77" s="52">
        <v>3219151</v>
      </c>
      <c r="F77" s="11">
        <v>1462011</v>
      </c>
      <c r="G77" s="11">
        <v>1462011</v>
      </c>
      <c r="H77" s="52">
        <v>1462011</v>
      </c>
      <c r="J77" s="66"/>
      <c r="K77" s="66"/>
      <c r="L77" s="63"/>
      <c r="M77" s="63"/>
      <c r="N77" s="27"/>
      <c r="O77" s="27"/>
      <c r="P77" s="27"/>
      <c r="Q77" s="64"/>
    </row>
    <row r="78" spans="1:17" x14ac:dyDescent="0.25">
      <c r="A78" s="13"/>
      <c r="B78" s="17">
        <v>35</v>
      </c>
      <c r="C78" s="36"/>
      <c r="D78" s="36" t="s">
        <v>46</v>
      </c>
      <c r="E78" s="7">
        <f>E79</f>
        <v>620843.48</v>
      </c>
      <c r="F78" s="7">
        <f>F79</f>
        <v>310711</v>
      </c>
      <c r="G78" s="7">
        <f>G79</f>
        <v>0</v>
      </c>
      <c r="H78" s="53">
        <f>H79</f>
        <v>0</v>
      </c>
      <c r="J78" s="34"/>
    </row>
    <row r="79" spans="1:17" ht="25.5" x14ac:dyDescent="0.25">
      <c r="A79" s="13"/>
      <c r="B79" s="17"/>
      <c r="C79" s="14">
        <v>58100</v>
      </c>
      <c r="D79" s="23" t="s">
        <v>56</v>
      </c>
      <c r="E79" s="52">
        <v>620843.48</v>
      </c>
      <c r="F79" s="11">
        <v>310711</v>
      </c>
      <c r="G79" s="11">
        <v>0</v>
      </c>
      <c r="H79" s="52">
        <v>0</v>
      </c>
      <c r="J79" s="65"/>
      <c r="K79" s="66"/>
      <c r="L79" s="58"/>
      <c r="M79" s="58"/>
      <c r="N79" s="59"/>
      <c r="O79" s="59"/>
      <c r="P79" s="59"/>
      <c r="Q79" s="59"/>
    </row>
    <row r="80" spans="1:17" x14ac:dyDescent="0.25">
      <c r="A80" s="13"/>
      <c r="B80" s="17">
        <v>36</v>
      </c>
      <c r="C80" s="36"/>
      <c r="D80" s="35" t="s">
        <v>45</v>
      </c>
      <c r="E80" s="53">
        <f>E81</f>
        <v>82370</v>
      </c>
      <c r="F80" s="7">
        <f>F81</f>
        <v>0</v>
      </c>
      <c r="G80" s="7">
        <f>G81</f>
        <v>41185</v>
      </c>
      <c r="H80" s="7">
        <f>H81</f>
        <v>0</v>
      </c>
      <c r="J80" s="65"/>
      <c r="K80" s="66"/>
      <c r="L80" s="58"/>
      <c r="M80" s="58"/>
      <c r="N80" s="60"/>
      <c r="O80" s="61"/>
      <c r="P80" s="61"/>
      <c r="Q80" s="62"/>
    </row>
    <row r="81" spans="1:17" x14ac:dyDescent="0.25">
      <c r="A81" s="13"/>
      <c r="B81" s="17"/>
      <c r="C81" s="36">
        <v>510</v>
      </c>
      <c r="D81" s="36" t="s">
        <v>51</v>
      </c>
      <c r="E81" s="52">
        <v>82370</v>
      </c>
      <c r="F81" s="11"/>
      <c r="G81" s="11">
        <v>41185</v>
      </c>
      <c r="H81" s="52"/>
      <c r="J81" s="66"/>
      <c r="K81" s="66"/>
      <c r="L81" s="63"/>
      <c r="M81" s="63"/>
      <c r="N81" s="27"/>
      <c r="O81" s="27"/>
      <c r="P81" s="27"/>
      <c r="Q81" s="64"/>
    </row>
    <row r="82" spans="1:17" s="8" customFormat="1" x14ac:dyDescent="0.25">
      <c r="A82" s="17"/>
      <c r="B82" s="17">
        <v>38</v>
      </c>
      <c r="C82" s="35"/>
      <c r="D82" s="35" t="s">
        <v>36</v>
      </c>
      <c r="E82" s="7">
        <f t="shared" ref="E82:G82" si="7">SUM(E83:E84)</f>
        <v>135100</v>
      </c>
      <c r="F82" s="7">
        <f>SUM(F83:F84)</f>
        <v>130050</v>
      </c>
      <c r="G82" s="7">
        <f t="shared" si="7"/>
        <v>130050</v>
      </c>
      <c r="H82" s="53">
        <f t="shared" ref="H82" si="8">SUM(H83:H84)</f>
        <v>130050</v>
      </c>
      <c r="J82" s="65"/>
      <c r="K82" s="65"/>
      <c r="L82" s="58"/>
      <c r="M82" s="58"/>
      <c r="N82" s="60"/>
      <c r="O82" s="61"/>
      <c r="P82" s="61"/>
      <c r="Q82" s="62"/>
    </row>
    <row r="83" spans="1:17" x14ac:dyDescent="0.25">
      <c r="A83" s="13"/>
      <c r="B83" s="13"/>
      <c r="C83" s="36">
        <v>31</v>
      </c>
      <c r="D83" s="36" t="s">
        <v>10</v>
      </c>
      <c r="E83" s="52">
        <v>100</v>
      </c>
      <c r="F83" s="11">
        <v>50</v>
      </c>
      <c r="G83" s="11">
        <v>50</v>
      </c>
      <c r="H83" s="52">
        <v>50</v>
      </c>
      <c r="J83" s="65"/>
      <c r="K83" s="66"/>
      <c r="L83" s="58"/>
      <c r="M83" s="58"/>
      <c r="N83" s="60"/>
      <c r="O83" s="61"/>
      <c r="P83" s="61"/>
      <c r="Q83" s="62"/>
    </row>
    <row r="84" spans="1:17" x14ac:dyDescent="0.25">
      <c r="A84" s="13"/>
      <c r="B84" s="37"/>
      <c r="C84" s="38">
        <v>43</v>
      </c>
      <c r="D84" s="36" t="s">
        <v>12</v>
      </c>
      <c r="E84" s="52">
        <v>135000</v>
      </c>
      <c r="F84" s="11">
        <v>130000</v>
      </c>
      <c r="G84" s="11">
        <v>130000</v>
      </c>
      <c r="H84" s="52">
        <v>130000</v>
      </c>
      <c r="J84" s="67"/>
      <c r="K84" s="68"/>
      <c r="L84" s="68"/>
      <c r="M84" s="68"/>
      <c r="N84" s="68"/>
      <c r="O84" s="68"/>
      <c r="P84" s="68"/>
      <c r="Q84" s="68"/>
    </row>
    <row r="85" spans="1:17" s="8" customFormat="1" x14ac:dyDescent="0.25">
      <c r="A85" s="39">
        <v>4</v>
      </c>
      <c r="B85" s="40"/>
      <c r="C85" s="40"/>
      <c r="D85" s="41" t="s">
        <v>37</v>
      </c>
      <c r="E85" s="7">
        <f>E86+E89+E102</f>
        <v>30055778.5</v>
      </c>
      <c r="F85" s="7">
        <f>F86+F89+F102</f>
        <v>65112295</v>
      </c>
      <c r="G85" s="7">
        <f>G86+G89+G102</f>
        <v>10201648</v>
      </c>
      <c r="H85" s="53">
        <f t="shared" ref="H85" si="9">H86+H89+H102</f>
        <v>14319688</v>
      </c>
      <c r="J85" s="55"/>
    </row>
    <row r="86" spans="1:17" s="8" customFormat="1" x14ac:dyDescent="0.25">
      <c r="A86" s="5"/>
      <c r="B86" s="5">
        <v>41</v>
      </c>
      <c r="C86" s="5"/>
      <c r="D86" s="41" t="s">
        <v>38</v>
      </c>
      <c r="E86" s="7">
        <f>SUM(E87:E88)</f>
        <v>0</v>
      </c>
      <c r="F86" s="7">
        <f t="shared" ref="F86:G86" si="10">SUM(F87:F88)</f>
        <v>0</v>
      </c>
      <c r="G86" s="7">
        <f t="shared" si="10"/>
        <v>0</v>
      </c>
      <c r="H86" s="53">
        <f t="shared" ref="H86" si="11">SUM(H87:H88)</f>
        <v>0</v>
      </c>
      <c r="J86" s="34"/>
    </row>
    <row r="87" spans="1:17" x14ac:dyDescent="0.25">
      <c r="A87" s="10"/>
      <c r="B87" s="10"/>
      <c r="C87" s="14">
        <v>11</v>
      </c>
      <c r="D87" s="14" t="s">
        <v>15</v>
      </c>
      <c r="E87" s="11"/>
      <c r="F87" s="11"/>
      <c r="G87" s="11"/>
      <c r="H87" s="52"/>
      <c r="J87" s="55"/>
    </row>
    <row r="88" spans="1:17" x14ac:dyDescent="0.25">
      <c r="A88" s="10"/>
      <c r="B88" s="10"/>
      <c r="C88" s="14">
        <v>43</v>
      </c>
      <c r="D88" s="14" t="s">
        <v>12</v>
      </c>
      <c r="E88" s="11"/>
      <c r="F88" s="11"/>
      <c r="G88" s="42"/>
      <c r="H88" s="52"/>
      <c r="J88" s="34"/>
    </row>
    <row r="89" spans="1:17" s="8" customFormat="1" x14ac:dyDescent="0.25">
      <c r="A89" s="5"/>
      <c r="B89" s="5">
        <v>42</v>
      </c>
      <c r="C89" s="18"/>
      <c r="D89" s="18" t="s">
        <v>39</v>
      </c>
      <c r="E89" s="7">
        <f t="shared" ref="E89:G89" si="12">SUM(E90:E101)</f>
        <v>6429151.5</v>
      </c>
      <c r="F89" s="7">
        <f t="shared" si="12"/>
        <v>23107107</v>
      </c>
      <c r="G89" s="7">
        <f t="shared" si="12"/>
        <v>6790348</v>
      </c>
      <c r="H89" s="53">
        <f t="shared" ref="H89" si="13">SUM(H90:H101)</f>
        <v>10798188</v>
      </c>
      <c r="J89" s="34"/>
    </row>
    <row r="90" spans="1:17" x14ac:dyDescent="0.25">
      <c r="A90" s="10"/>
      <c r="B90" s="10"/>
      <c r="C90" s="14">
        <v>11</v>
      </c>
      <c r="D90" s="14" t="s">
        <v>15</v>
      </c>
      <c r="E90" s="52">
        <v>4537491</v>
      </c>
      <c r="F90" s="11">
        <v>21657443</v>
      </c>
      <c r="G90" s="11">
        <v>5495000</v>
      </c>
      <c r="H90" s="52">
        <v>9496000</v>
      </c>
      <c r="I90" s="34"/>
      <c r="J90" s="34"/>
    </row>
    <row r="91" spans="1:17" x14ac:dyDescent="0.25">
      <c r="A91" s="10"/>
      <c r="B91" s="10"/>
      <c r="C91" s="14">
        <v>12</v>
      </c>
      <c r="D91" s="14" t="s">
        <v>16</v>
      </c>
      <c r="E91" s="11">
        <v>0</v>
      </c>
      <c r="F91" s="11"/>
      <c r="G91" s="11"/>
      <c r="H91" s="52"/>
      <c r="I91" s="34"/>
      <c r="J91" s="34"/>
    </row>
    <row r="92" spans="1:17" x14ac:dyDescent="0.25">
      <c r="A92" s="10"/>
      <c r="B92" s="10"/>
      <c r="C92" s="14">
        <v>31</v>
      </c>
      <c r="D92" s="14" t="s">
        <v>10</v>
      </c>
      <c r="E92" s="52">
        <v>1527560</v>
      </c>
      <c r="F92" s="11">
        <v>1278400</v>
      </c>
      <c r="G92" s="11">
        <v>1278400</v>
      </c>
      <c r="H92" s="52">
        <v>1285250</v>
      </c>
      <c r="I92" s="34"/>
      <c r="J92" s="34"/>
    </row>
    <row r="93" spans="1:17" x14ac:dyDescent="0.25">
      <c r="A93" s="10"/>
      <c r="B93" s="10"/>
      <c r="C93" s="14">
        <v>43</v>
      </c>
      <c r="D93" s="14" t="s">
        <v>12</v>
      </c>
      <c r="E93" s="11">
        <v>0</v>
      </c>
      <c r="F93" s="11"/>
      <c r="G93" s="42"/>
      <c r="H93" s="52"/>
      <c r="I93" s="34"/>
      <c r="J93" s="34"/>
    </row>
    <row r="94" spans="1:17" x14ac:dyDescent="0.25">
      <c r="A94" s="10"/>
      <c r="B94" s="10"/>
      <c r="C94" s="14">
        <v>510</v>
      </c>
      <c r="D94" s="14" t="s">
        <v>51</v>
      </c>
      <c r="E94" s="11">
        <v>0</v>
      </c>
      <c r="F94" s="11"/>
      <c r="G94" s="42"/>
      <c r="H94" s="52"/>
      <c r="I94" s="34"/>
      <c r="J94" s="34"/>
    </row>
    <row r="95" spans="1:17" x14ac:dyDescent="0.25">
      <c r="A95" s="10"/>
      <c r="B95" s="10"/>
      <c r="C95" s="14">
        <v>52</v>
      </c>
      <c r="D95" s="23" t="s">
        <v>6</v>
      </c>
      <c r="E95" s="11">
        <v>0</v>
      </c>
      <c r="F95" s="11"/>
      <c r="G95" s="11"/>
      <c r="H95" s="52"/>
      <c r="I95" s="34"/>
      <c r="J95" s="55"/>
    </row>
    <row r="96" spans="1:17" x14ac:dyDescent="0.25">
      <c r="A96" s="10"/>
      <c r="B96" s="10"/>
      <c r="C96" s="14">
        <v>559</v>
      </c>
      <c r="D96" s="14" t="s">
        <v>7</v>
      </c>
      <c r="E96" s="11">
        <v>0</v>
      </c>
      <c r="F96" s="11"/>
      <c r="G96" s="42"/>
      <c r="H96" s="52"/>
      <c r="I96" s="34"/>
      <c r="J96" s="55"/>
    </row>
    <row r="97" spans="1:10" x14ac:dyDescent="0.25">
      <c r="A97" s="10"/>
      <c r="B97" s="10"/>
      <c r="C97" s="14">
        <v>561</v>
      </c>
      <c r="D97" s="23" t="s">
        <v>52</v>
      </c>
      <c r="E97" s="11">
        <v>0</v>
      </c>
      <c r="F97" s="11"/>
      <c r="G97" s="11"/>
      <c r="H97" s="52"/>
      <c r="I97" s="34"/>
      <c r="J97" s="34"/>
    </row>
    <row r="98" spans="1:10" ht="25.5" x14ac:dyDescent="0.25">
      <c r="A98" s="10"/>
      <c r="B98" s="10"/>
      <c r="C98" s="14">
        <v>56311</v>
      </c>
      <c r="D98" s="23" t="s">
        <v>57</v>
      </c>
      <c r="E98" s="11">
        <v>0</v>
      </c>
      <c r="F98" s="11"/>
      <c r="G98" s="11"/>
      <c r="H98" s="52"/>
      <c r="I98" s="34"/>
      <c r="J98" s="34"/>
    </row>
    <row r="99" spans="1:10" ht="25.5" x14ac:dyDescent="0.25">
      <c r="A99" s="10"/>
      <c r="B99" s="10"/>
      <c r="C99" s="14">
        <v>58100</v>
      </c>
      <c r="D99" s="23" t="s">
        <v>56</v>
      </c>
      <c r="E99" s="52">
        <v>323562.5</v>
      </c>
      <c r="F99" s="11">
        <v>154306</v>
      </c>
      <c r="G99" s="11"/>
      <c r="H99" s="52"/>
      <c r="I99" s="34"/>
      <c r="J99" s="34"/>
    </row>
    <row r="100" spans="1:10" x14ac:dyDescent="0.25">
      <c r="A100" s="10"/>
      <c r="B100" s="10"/>
      <c r="C100" s="14">
        <v>61</v>
      </c>
      <c r="D100" s="36" t="s">
        <v>8</v>
      </c>
      <c r="E100" s="52">
        <v>39370</v>
      </c>
      <c r="F100" s="11">
        <v>15800</v>
      </c>
      <c r="G100" s="11">
        <v>15800</v>
      </c>
      <c r="H100" s="52">
        <v>15800</v>
      </c>
      <c r="I100" s="34"/>
      <c r="J100" s="34"/>
    </row>
    <row r="101" spans="1:10" x14ac:dyDescent="0.25">
      <c r="A101" s="10"/>
      <c r="B101" s="10"/>
      <c r="C101" s="14">
        <v>71</v>
      </c>
      <c r="D101" s="14" t="s">
        <v>40</v>
      </c>
      <c r="E101" s="52">
        <v>1168</v>
      </c>
      <c r="F101" s="11">
        <v>1158</v>
      </c>
      <c r="G101" s="11">
        <v>1148</v>
      </c>
      <c r="H101" s="52">
        <v>1138</v>
      </c>
      <c r="I101" s="34"/>
      <c r="J101" s="55"/>
    </row>
    <row r="102" spans="1:10" s="8" customFormat="1" x14ac:dyDescent="0.25">
      <c r="A102" s="5"/>
      <c r="B102" s="5">
        <v>45</v>
      </c>
      <c r="C102" s="18"/>
      <c r="D102" s="18" t="s">
        <v>41</v>
      </c>
      <c r="E102" s="7">
        <f>SUM(E103:E113)</f>
        <v>23626627</v>
      </c>
      <c r="F102" s="7">
        <f>SUM(F103:F113)</f>
        <v>42005188</v>
      </c>
      <c r="G102" s="7">
        <f t="shared" ref="G102:H102" si="14">SUM(G103:G113)</f>
        <v>3411300</v>
      </c>
      <c r="H102" s="53">
        <f t="shared" si="14"/>
        <v>3521500</v>
      </c>
      <c r="I102" s="55"/>
      <c r="J102" s="55"/>
    </row>
    <row r="103" spans="1:10" x14ac:dyDescent="0.25">
      <c r="A103" s="10"/>
      <c r="B103" s="10"/>
      <c r="C103" s="14">
        <v>11</v>
      </c>
      <c r="D103" s="14" t="s">
        <v>15</v>
      </c>
      <c r="E103" s="52">
        <v>18991966</v>
      </c>
      <c r="F103" s="11">
        <v>24312107</v>
      </c>
      <c r="G103" s="11">
        <v>3300000</v>
      </c>
      <c r="H103" s="52">
        <v>3400000</v>
      </c>
      <c r="I103" s="34"/>
      <c r="J103" s="34"/>
    </row>
    <row r="104" spans="1:10" x14ac:dyDescent="0.25">
      <c r="A104" s="10"/>
      <c r="B104" s="10"/>
      <c r="C104" s="14">
        <v>12</v>
      </c>
      <c r="D104" s="14" t="s">
        <v>16</v>
      </c>
      <c r="E104" s="52">
        <v>0</v>
      </c>
      <c r="F104" s="11"/>
      <c r="G104" s="11"/>
      <c r="H104" s="52"/>
      <c r="I104" s="34"/>
    </row>
    <row r="105" spans="1:10" x14ac:dyDescent="0.25">
      <c r="A105" s="10"/>
      <c r="B105" s="10"/>
      <c r="C105" s="14">
        <v>31</v>
      </c>
      <c r="D105" s="14" t="s">
        <v>10</v>
      </c>
      <c r="E105" s="52">
        <v>672570</v>
      </c>
      <c r="F105" s="11">
        <v>107300</v>
      </c>
      <c r="G105" s="11">
        <v>111300</v>
      </c>
      <c r="H105" s="52">
        <v>121500</v>
      </c>
      <c r="I105" s="34"/>
    </row>
    <row r="106" spans="1:10" x14ac:dyDescent="0.25">
      <c r="A106" s="10"/>
      <c r="B106" s="10"/>
      <c r="C106" s="14">
        <v>43</v>
      </c>
      <c r="D106" s="14" t="s">
        <v>12</v>
      </c>
      <c r="E106" s="11">
        <v>0</v>
      </c>
      <c r="F106" s="11"/>
      <c r="G106" s="42"/>
      <c r="H106" s="52"/>
      <c r="I106" s="34"/>
    </row>
    <row r="107" spans="1:10" x14ac:dyDescent="0.25">
      <c r="A107" s="10"/>
      <c r="B107" s="10"/>
      <c r="C107" s="14">
        <v>52</v>
      </c>
      <c r="D107" s="14" t="s">
        <v>6</v>
      </c>
      <c r="E107" s="52">
        <v>0</v>
      </c>
      <c r="F107" s="11"/>
      <c r="G107" s="42"/>
      <c r="H107" s="52"/>
      <c r="I107" s="34"/>
    </row>
    <row r="108" spans="1:10" ht="25.5" x14ac:dyDescent="0.25">
      <c r="A108" s="10"/>
      <c r="B108" s="10"/>
      <c r="C108" s="14">
        <v>56311</v>
      </c>
      <c r="D108" s="23" t="s">
        <v>57</v>
      </c>
      <c r="E108" s="11">
        <v>0</v>
      </c>
      <c r="F108" s="11"/>
      <c r="G108" s="42"/>
      <c r="H108" s="52"/>
      <c r="I108" s="34"/>
    </row>
    <row r="109" spans="1:10" x14ac:dyDescent="0.25">
      <c r="A109" s="10"/>
      <c r="B109" s="10"/>
      <c r="C109" s="14">
        <v>5761</v>
      </c>
      <c r="D109" s="14" t="s">
        <v>33</v>
      </c>
      <c r="E109" s="11">
        <v>0</v>
      </c>
      <c r="F109" s="11"/>
      <c r="G109" s="11"/>
      <c r="H109" s="52"/>
      <c r="I109" s="34"/>
    </row>
    <row r="110" spans="1:10" x14ac:dyDescent="0.25">
      <c r="A110" s="10"/>
      <c r="B110" s="10"/>
      <c r="C110" s="14">
        <v>5762</v>
      </c>
      <c r="D110" s="14" t="s">
        <v>34</v>
      </c>
      <c r="E110" s="11">
        <v>0</v>
      </c>
      <c r="F110" s="11"/>
      <c r="G110" s="11"/>
      <c r="H110" s="52"/>
      <c r="I110" s="34"/>
    </row>
    <row r="111" spans="1:10" ht="25.5" x14ac:dyDescent="0.25">
      <c r="A111" s="10"/>
      <c r="B111" s="10"/>
      <c r="C111" s="14">
        <v>58100</v>
      </c>
      <c r="D111" s="23" t="s">
        <v>56</v>
      </c>
      <c r="E111" s="52">
        <v>0</v>
      </c>
      <c r="F111" s="11">
        <v>6444065</v>
      </c>
      <c r="G111" s="11"/>
      <c r="H111" s="52"/>
      <c r="I111" s="34"/>
    </row>
    <row r="112" spans="1:10" x14ac:dyDescent="0.25">
      <c r="A112" s="10"/>
      <c r="B112" s="10"/>
      <c r="C112" s="14">
        <v>61</v>
      </c>
      <c r="D112" s="14" t="s">
        <v>8</v>
      </c>
      <c r="E112" s="11">
        <v>0</v>
      </c>
      <c r="F112" s="11">
        <v>1511684</v>
      </c>
      <c r="G112" s="11"/>
      <c r="H112" s="52"/>
      <c r="I112" s="34"/>
    </row>
    <row r="113" spans="1:9" x14ac:dyDescent="0.25">
      <c r="A113" s="10"/>
      <c r="B113" s="10"/>
      <c r="C113" s="36">
        <v>815</v>
      </c>
      <c r="D113" s="36" t="s">
        <v>54</v>
      </c>
      <c r="E113" s="52">
        <v>3962091</v>
      </c>
      <c r="F113" s="11">
        <v>9630032</v>
      </c>
      <c r="G113" s="11"/>
      <c r="H113" s="52"/>
      <c r="I113" s="34"/>
    </row>
    <row r="114" spans="1:9" s="8" customFormat="1" ht="18.75" customHeight="1" x14ac:dyDescent="0.25">
      <c r="A114" s="85" t="s">
        <v>21</v>
      </c>
      <c r="B114" s="86"/>
      <c r="C114" s="86"/>
      <c r="D114" s="86"/>
      <c r="E114" s="43">
        <f>E85+E47</f>
        <v>337453607.28000003</v>
      </c>
      <c r="F114" s="43">
        <f>F85+F47</f>
        <v>391583447</v>
      </c>
      <c r="G114" s="43">
        <f>G85+G47</f>
        <v>347566425</v>
      </c>
      <c r="H114" s="43">
        <f>H85+H47</f>
        <v>368371675</v>
      </c>
      <c r="I114" s="56"/>
    </row>
    <row r="115" spans="1:9" ht="18.75" customHeight="1" x14ac:dyDescent="0.25">
      <c r="A115" s="50"/>
      <c r="B115" s="44"/>
      <c r="C115" s="44"/>
      <c r="D115" s="44"/>
      <c r="E115" s="45"/>
      <c r="F115" s="46"/>
      <c r="G115" s="46"/>
      <c r="H115" s="73"/>
      <c r="I115" s="47"/>
    </row>
    <row r="116" spans="1:9" x14ac:dyDescent="0.25">
      <c r="A116" s="87" t="s">
        <v>42</v>
      </c>
      <c r="B116" s="87"/>
      <c r="C116" s="87"/>
      <c r="D116" s="87"/>
      <c r="E116" s="48"/>
      <c r="F116" s="26"/>
      <c r="G116" s="26"/>
      <c r="H116" s="26"/>
    </row>
    <row r="117" spans="1:9" x14ac:dyDescent="0.25">
      <c r="A117" s="72"/>
      <c r="B117" s="28"/>
      <c r="C117" s="28">
        <v>931</v>
      </c>
      <c r="D117" s="29" t="s">
        <v>23</v>
      </c>
      <c r="E117" s="79">
        <v>24800</v>
      </c>
      <c r="F117" s="11">
        <v>21300</v>
      </c>
      <c r="G117" s="11">
        <v>18500</v>
      </c>
      <c r="H117" s="52">
        <v>15400</v>
      </c>
    </row>
    <row r="118" spans="1:9" x14ac:dyDescent="0.25">
      <c r="A118" s="72"/>
      <c r="B118" s="28"/>
      <c r="C118" s="28">
        <v>943</v>
      </c>
      <c r="D118" s="29" t="s">
        <v>24</v>
      </c>
      <c r="E118" s="79">
        <v>867178</v>
      </c>
      <c r="F118" s="11">
        <v>734272</v>
      </c>
      <c r="G118" s="11">
        <v>656270</v>
      </c>
      <c r="H118" s="52">
        <v>554185</v>
      </c>
    </row>
    <row r="119" spans="1:9" x14ac:dyDescent="0.25">
      <c r="A119" s="72"/>
      <c r="B119" s="28"/>
      <c r="C119" s="71">
        <v>951</v>
      </c>
      <c r="D119" s="78" t="s">
        <v>53</v>
      </c>
      <c r="E119" s="79"/>
      <c r="F119" s="11">
        <v>123153</v>
      </c>
      <c r="G119" s="11">
        <v>118073</v>
      </c>
      <c r="H119" s="52">
        <v>61575</v>
      </c>
    </row>
    <row r="120" spans="1:9" x14ac:dyDescent="0.25">
      <c r="A120" s="72"/>
      <c r="B120" s="28"/>
      <c r="C120" s="28">
        <v>952</v>
      </c>
      <c r="D120" s="29" t="s">
        <v>25</v>
      </c>
      <c r="E120" s="79">
        <v>179651</v>
      </c>
      <c r="F120" s="11"/>
      <c r="G120" s="11"/>
      <c r="H120" s="52"/>
    </row>
    <row r="121" spans="1:9" x14ac:dyDescent="0.25">
      <c r="A121" s="72"/>
      <c r="B121" s="28"/>
      <c r="C121" s="28">
        <v>961</v>
      </c>
      <c r="D121" s="29" t="s">
        <v>26</v>
      </c>
      <c r="E121" s="79">
        <v>397703</v>
      </c>
      <c r="F121" s="11">
        <v>132190</v>
      </c>
      <c r="G121" s="11">
        <v>113470</v>
      </c>
      <c r="H121" s="52">
        <v>97520</v>
      </c>
    </row>
    <row r="122" spans="1:9" x14ac:dyDescent="0.25">
      <c r="A122" s="72"/>
      <c r="B122" s="28"/>
      <c r="C122" s="28">
        <v>971</v>
      </c>
      <c r="D122" s="29" t="s">
        <v>27</v>
      </c>
      <c r="E122" s="79">
        <v>16133</v>
      </c>
      <c r="F122" s="11">
        <v>16133</v>
      </c>
      <c r="G122" s="11">
        <v>16133</v>
      </c>
      <c r="H122" s="52">
        <v>16133</v>
      </c>
    </row>
    <row r="123" spans="1:9" x14ac:dyDescent="0.25">
      <c r="A123" s="88" t="s">
        <v>43</v>
      </c>
      <c r="B123" s="89"/>
      <c r="C123" s="89"/>
      <c r="D123" s="90"/>
      <c r="E123" s="7">
        <f>SUM(E117:E122)</f>
        <v>1485465</v>
      </c>
      <c r="F123" s="6">
        <f>SUM(F117:F122)</f>
        <v>1027048</v>
      </c>
      <c r="G123" s="6">
        <f>SUM(G117:G122)</f>
        <v>922446</v>
      </c>
      <c r="H123" s="51">
        <f>SUM(H117:H122)</f>
        <v>744813</v>
      </c>
    </row>
    <row r="124" spans="1:9" x14ac:dyDescent="0.25">
      <c r="F124" s="15"/>
    </row>
    <row r="125" spans="1:9" x14ac:dyDescent="0.25">
      <c r="E125" s="16"/>
      <c r="F125" s="16"/>
      <c r="G125" s="15"/>
      <c r="H125" s="16"/>
    </row>
    <row r="126" spans="1:9" s="12" customFormat="1" x14ac:dyDescent="0.25">
      <c r="E126" s="49"/>
      <c r="F126" s="16"/>
      <c r="G126" s="16"/>
    </row>
  </sheetData>
  <protectedRanges>
    <protectedRange algorithmName="SHA-512" hashValue="z9dv5cOL5NQg8P800rgU0bdljGgOwEhgYHLRPNtLozexClZO9ct4RWWAL9BbDkvRyfpRWo7qpKT2dr0cqtDGIw==" saltValue="1mZEF9hJR9lPWYkT+eadlw==" spinCount="100000" sqref="D8 D53" name="MILOSRDNICE"/>
  </protectedRanges>
  <mergeCells count="8">
    <mergeCell ref="A3:H3"/>
    <mergeCell ref="A2:H2"/>
    <mergeCell ref="A114:D114"/>
    <mergeCell ref="A116:D116"/>
    <mergeCell ref="A123:D123"/>
    <mergeCell ref="A35:D35"/>
    <mergeCell ref="A37:D37"/>
    <mergeCell ref="A44:D44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JURILJ TAJANA</dc:creator>
  <cp:lastModifiedBy>Katarina Vištica</cp:lastModifiedBy>
  <cp:lastPrinted>2025-11-13T09:39:56Z</cp:lastPrinted>
  <dcterms:created xsi:type="dcterms:W3CDTF">2023-12-07T10:56:08Z</dcterms:created>
  <dcterms:modified xsi:type="dcterms:W3CDTF">2025-11-13T09:41:13Z</dcterms:modified>
</cp:coreProperties>
</file>