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in-file1\sluzbakontrolinga\03 PLANIRANJE\11 Plan 2026\8. SET UV\"/>
    </mc:Choice>
  </mc:AlternateContent>
  <bookViews>
    <workbookView xWindow="0" yWindow="0" windowWidth="28800" windowHeight="11535" tabRatio="500" firstSheet="3" activeTab="6"/>
  </bookViews>
  <sheets>
    <sheet name="SAŽETAK" sheetId="1" r:id="rId1"/>
    <sheet name="Račun prihoda i rashoda-ekonom." sheetId="8" r:id="rId2"/>
    <sheet name="Račun prihoda i rashoda-izvori" sheetId="3" r:id="rId3"/>
    <sheet name="Račun rashoda-funkcija" sheetId="4" r:id="rId4"/>
    <sheet name="Račun financiranja-ekonomsk" sheetId="5" r:id="rId5"/>
    <sheet name="Račun financiranja-izvori" sheetId="6" r:id="rId6"/>
    <sheet name="POSEBNI DIO" sheetId="7" r:id="rId7"/>
  </sheets>
  <definedNames>
    <definedName name="EURO" localSheetId="6">'POSEBNI DIO'!#REF!</definedName>
    <definedName name="_xlnm.Print_Titles" localSheetId="6">'POSEBNI DIO'!$3:$3</definedName>
    <definedName name="_xlnm.Print_Area" localSheetId="6">'POSEBNI DIO'!$A$1:$I$98</definedName>
    <definedName name="_xlnm.Print_Area" localSheetId="1">'Račun prihoda i rashoda-ekonom.'!$A$1:$I$29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8" l="1"/>
  <c r="F11" i="6" l="1"/>
  <c r="E11" i="6"/>
  <c r="D11" i="6"/>
  <c r="C11" i="6"/>
  <c r="B11" i="6"/>
  <c r="F5" i="6"/>
  <c r="E5" i="6"/>
  <c r="D5" i="6"/>
  <c r="C5" i="6"/>
  <c r="B5" i="6"/>
  <c r="F24" i="1" l="1"/>
  <c r="E13" i="3" l="1"/>
  <c r="E34" i="3"/>
  <c r="I12" i="8" l="1"/>
  <c r="H12" i="8"/>
  <c r="I14" i="8"/>
  <c r="H14" i="8"/>
  <c r="G14" i="8"/>
  <c r="I7" i="8"/>
  <c r="I11" i="8"/>
  <c r="H11" i="8"/>
  <c r="H7" i="8" s="1"/>
  <c r="G11" i="8"/>
  <c r="G9" i="8"/>
  <c r="G7" i="8" s="1"/>
  <c r="I19" i="8"/>
  <c r="H18" i="8"/>
  <c r="H19" i="8"/>
  <c r="G19" i="8"/>
  <c r="I26" i="8"/>
  <c r="H26" i="8"/>
  <c r="G26" i="8"/>
  <c r="G18" i="8" l="1"/>
  <c r="I18" i="8"/>
  <c r="I6" i="8"/>
  <c r="H6" i="8"/>
  <c r="G6" i="8"/>
  <c r="G24" i="1" l="1"/>
  <c r="G13" i="3" l="1"/>
  <c r="F13" i="3"/>
  <c r="F19" i="8"/>
  <c r="F26" i="8"/>
  <c r="E19" i="8"/>
  <c r="F6" i="8"/>
  <c r="F7" i="8"/>
  <c r="F14" i="8"/>
  <c r="F18" i="8" l="1"/>
  <c r="E26" i="8"/>
  <c r="E7" i="8"/>
  <c r="E14" i="8"/>
  <c r="E6" i="8" l="1"/>
  <c r="E18" i="8"/>
  <c r="C11" i="3" l="1"/>
  <c r="I77" i="7" l="1"/>
  <c r="I76" i="7" s="1"/>
  <c r="H77" i="7"/>
  <c r="H76" i="7" s="1"/>
  <c r="G77" i="7"/>
  <c r="G76" i="7" s="1"/>
  <c r="F77" i="7"/>
  <c r="F76" i="7" s="1"/>
  <c r="E77" i="7"/>
  <c r="E76" i="7" s="1"/>
  <c r="I46" i="7"/>
  <c r="I45" i="7" s="1"/>
  <c r="H46" i="7"/>
  <c r="H45" i="7" s="1"/>
  <c r="G46" i="7"/>
  <c r="G45" i="7" s="1"/>
  <c r="F46" i="7"/>
  <c r="F45" i="7" s="1"/>
  <c r="E46" i="7"/>
  <c r="E45" i="7" s="1"/>
  <c r="I42" i="7"/>
  <c r="I41" i="7" s="1"/>
  <c r="H42" i="7"/>
  <c r="H41" i="7" s="1"/>
  <c r="G42" i="7"/>
  <c r="G41" i="7" s="1"/>
  <c r="F42" i="7"/>
  <c r="F41" i="7" s="1"/>
  <c r="E42" i="7"/>
  <c r="E41" i="7" s="1"/>
  <c r="F40" i="7" l="1"/>
  <c r="E40" i="7"/>
  <c r="G40" i="7"/>
  <c r="H40" i="7"/>
  <c r="I40" i="7"/>
  <c r="C40" i="3" l="1"/>
  <c r="C42" i="3"/>
  <c r="C51" i="3"/>
  <c r="C44" i="3"/>
  <c r="I86" i="7" l="1"/>
  <c r="H86" i="7"/>
  <c r="G86" i="7"/>
  <c r="F86" i="7"/>
  <c r="E86" i="7"/>
  <c r="F88" i="7"/>
  <c r="F85" i="7" l="1"/>
  <c r="F84" i="7" s="1"/>
  <c r="J24" i="1"/>
  <c r="I24" i="1"/>
  <c r="H24" i="1"/>
  <c r="I10" i="1" l="1"/>
  <c r="C65" i="3" l="1"/>
  <c r="I97" i="7" l="1"/>
  <c r="H97" i="7"/>
  <c r="G97" i="7"/>
  <c r="F97" i="7"/>
  <c r="E97" i="7"/>
  <c r="I93" i="7"/>
  <c r="H93" i="7"/>
  <c r="G93" i="7"/>
  <c r="F93" i="7"/>
  <c r="E93" i="7"/>
  <c r="I88" i="7"/>
  <c r="I85" i="7" s="1"/>
  <c r="I84" i="7" s="1"/>
  <c r="H88" i="7"/>
  <c r="H85" i="7" s="1"/>
  <c r="H84" i="7" s="1"/>
  <c r="G88" i="7"/>
  <c r="G85" i="7" s="1"/>
  <c r="G84" i="7" s="1"/>
  <c r="E88" i="7"/>
  <c r="E85" i="7" s="1"/>
  <c r="E84" i="7" s="1"/>
  <c r="I81" i="7"/>
  <c r="I80" i="7" s="1"/>
  <c r="H81" i="7"/>
  <c r="H80" i="7" s="1"/>
  <c r="G81" i="7"/>
  <c r="G80" i="7" s="1"/>
  <c r="F81" i="7"/>
  <c r="F80" i="7" s="1"/>
  <c r="E81" i="7"/>
  <c r="E80" i="7" s="1"/>
  <c r="I73" i="7"/>
  <c r="I72" i="7" s="1"/>
  <c r="H73" i="7"/>
  <c r="H72" i="7" s="1"/>
  <c r="G73" i="7"/>
  <c r="G72" i="7" s="1"/>
  <c r="F73" i="7"/>
  <c r="F72" i="7" s="1"/>
  <c r="E73" i="7"/>
  <c r="E72" i="7" s="1"/>
  <c r="I68" i="7"/>
  <c r="I67" i="7" s="1"/>
  <c r="H68" i="7"/>
  <c r="H67" i="7" s="1"/>
  <c r="G68" i="7"/>
  <c r="G67" i="7" s="1"/>
  <c r="F68" i="7"/>
  <c r="F67" i="7" s="1"/>
  <c r="E68" i="7"/>
  <c r="E67" i="7" s="1"/>
  <c r="I62" i="7"/>
  <c r="I61" i="7" s="1"/>
  <c r="H62" i="7"/>
  <c r="H61" i="7" s="1"/>
  <c r="G62" i="7"/>
  <c r="G61" i="7" s="1"/>
  <c r="F62" i="7"/>
  <c r="F61" i="7" s="1"/>
  <c r="E62" i="7"/>
  <c r="E61" i="7" s="1"/>
  <c r="I56" i="7"/>
  <c r="I55" i="7" s="1"/>
  <c r="H56" i="7"/>
  <c r="H55" i="7" s="1"/>
  <c r="G56" i="7"/>
  <c r="G55" i="7" s="1"/>
  <c r="F56" i="7"/>
  <c r="F55" i="7" s="1"/>
  <c r="E56" i="7"/>
  <c r="E55" i="7" s="1"/>
  <c r="I52" i="7"/>
  <c r="I51" i="7" s="1"/>
  <c r="H52" i="7"/>
  <c r="H51" i="7" s="1"/>
  <c r="G52" i="7"/>
  <c r="G51" i="7" s="1"/>
  <c r="F52" i="7"/>
  <c r="F51" i="7" s="1"/>
  <c r="E52" i="7"/>
  <c r="E51" i="7" s="1"/>
  <c r="I38" i="7"/>
  <c r="H38" i="7"/>
  <c r="G38" i="7"/>
  <c r="F38" i="7"/>
  <c r="E38" i="7"/>
  <c r="I36" i="7"/>
  <c r="H36" i="7"/>
  <c r="G36" i="7"/>
  <c r="F36" i="7"/>
  <c r="E36" i="7"/>
  <c r="I33" i="7"/>
  <c r="H33" i="7"/>
  <c r="G33" i="7"/>
  <c r="F33" i="7"/>
  <c r="E33" i="7"/>
  <c r="I31" i="7"/>
  <c r="H31" i="7"/>
  <c r="G31" i="7"/>
  <c r="F31" i="7"/>
  <c r="E31" i="7"/>
  <c r="I27" i="7"/>
  <c r="I26" i="7" s="1"/>
  <c r="H27" i="7"/>
  <c r="H26" i="7" s="1"/>
  <c r="G27" i="7"/>
  <c r="G26" i="7" s="1"/>
  <c r="F27" i="7"/>
  <c r="F26" i="7" s="1"/>
  <c r="E27" i="7"/>
  <c r="E26" i="7" s="1"/>
  <c r="I23" i="7"/>
  <c r="I22" i="7" s="1"/>
  <c r="H23" i="7"/>
  <c r="H22" i="7" s="1"/>
  <c r="G23" i="7"/>
  <c r="G22" i="7" s="1"/>
  <c r="F23" i="7"/>
  <c r="F22" i="7" s="1"/>
  <c r="E23" i="7"/>
  <c r="E22" i="7" s="1"/>
  <c r="I19" i="7"/>
  <c r="I18" i="7" s="1"/>
  <c r="H19" i="7"/>
  <c r="H18" i="7" s="1"/>
  <c r="G19" i="7"/>
  <c r="G18" i="7" s="1"/>
  <c r="F19" i="7"/>
  <c r="F18" i="7" s="1"/>
  <c r="E19" i="7"/>
  <c r="E18" i="7" s="1"/>
  <c r="I15" i="7"/>
  <c r="I14" i="7" s="1"/>
  <c r="H15" i="7"/>
  <c r="H14" i="7" s="1"/>
  <c r="G15" i="7"/>
  <c r="G14" i="7" s="1"/>
  <c r="F15" i="7"/>
  <c r="F14" i="7" s="1"/>
  <c r="E15" i="7"/>
  <c r="E14" i="7" s="1"/>
  <c r="I10" i="7"/>
  <c r="I9" i="7" s="1"/>
  <c r="H10" i="7"/>
  <c r="H9" i="7" s="1"/>
  <c r="G10" i="7"/>
  <c r="G9" i="7" s="1"/>
  <c r="F10" i="7"/>
  <c r="F9" i="7" s="1"/>
  <c r="E10" i="7"/>
  <c r="E9" i="7" s="1"/>
  <c r="F18" i="6"/>
  <c r="E18" i="6"/>
  <c r="D18" i="6"/>
  <c r="C18" i="6"/>
  <c r="B18" i="6"/>
  <c r="F16" i="6"/>
  <c r="E16" i="6"/>
  <c r="D16" i="6"/>
  <c r="C16" i="6"/>
  <c r="B16" i="6"/>
  <c r="F9" i="6"/>
  <c r="E9" i="6"/>
  <c r="D9" i="6"/>
  <c r="C9" i="6"/>
  <c r="B9" i="6"/>
  <c r="F7" i="6"/>
  <c r="E7" i="6"/>
  <c r="D7" i="6"/>
  <c r="C7" i="6"/>
  <c r="B7" i="6"/>
  <c r="F6" i="4"/>
  <c r="F5" i="4" s="1"/>
  <c r="E6" i="4"/>
  <c r="E5" i="4" s="1"/>
  <c r="D6" i="4"/>
  <c r="D5" i="4" s="1"/>
  <c r="C6" i="4"/>
  <c r="C5" i="4" s="1"/>
  <c r="B6" i="4"/>
  <c r="B5" i="4" s="1"/>
  <c r="G65" i="3"/>
  <c r="F65" i="3"/>
  <c r="E65" i="3"/>
  <c r="D65" i="3"/>
  <c r="G55" i="3"/>
  <c r="F55" i="3"/>
  <c r="E55" i="3"/>
  <c r="D55" i="3"/>
  <c r="C55" i="3"/>
  <c r="G53" i="3"/>
  <c r="F53" i="3"/>
  <c r="E53" i="3"/>
  <c r="D53" i="3"/>
  <c r="C53" i="3"/>
  <c r="G51" i="3"/>
  <c r="F51" i="3"/>
  <c r="E51" i="3"/>
  <c r="D51" i="3"/>
  <c r="G44" i="3"/>
  <c r="F44" i="3"/>
  <c r="E44" i="3"/>
  <c r="D44" i="3"/>
  <c r="G42" i="3"/>
  <c r="F42" i="3"/>
  <c r="E42" i="3"/>
  <c r="D42" i="3"/>
  <c r="G40" i="3"/>
  <c r="F40" i="3"/>
  <c r="E40" i="3"/>
  <c r="D40" i="3"/>
  <c r="G37" i="3"/>
  <c r="F37" i="3"/>
  <c r="E37" i="3"/>
  <c r="D37" i="3"/>
  <c r="C37" i="3"/>
  <c r="G34" i="3"/>
  <c r="F34" i="3"/>
  <c r="D34" i="3"/>
  <c r="C34" i="3"/>
  <c r="G24" i="3"/>
  <c r="F24" i="3"/>
  <c r="E24" i="3"/>
  <c r="D24" i="3"/>
  <c r="C24" i="3"/>
  <c r="G22" i="3"/>
  <c r="F22" i="3"/>
  <c r="E22" i="3"/>
  <c r="D22" i="3"/>
  <c r="C22" i="3"/>
  <c r="G20" i="3"/>
  <c r="F20" i="3"/>
  <c r="E20" i="3"/>
  <c r="D20" i="3"/>
  <c r="C20" i="3"/>
  <c r="D13" i="3"/>
  <c r="C13" i="3"/>
  <c r="G11" i="3"/>
  <c r="F11" i="3"/>
  <c r="E11" i="3"/>
  <c r="D11" i="3"/>
  <c r="D9" i="3"/>
  <c r="G9" i="3"/>
  <c r="F9" i="3"/>
  <c r="E9" i="3"/>
  <c r="C9" i="3"/>
  <c r="G6" i="3"/>
  <c r="F6" i="3"/>
  <c r="E6" i="3"/>
  <c r="D6" i="3"/>
  <c r="C6" i="3"/>
  <c r="J21" i="1"/>
  <c r="I21" i="1"/>
  <c r="H21" i="1"/>
  <c r="G21" i="1"/>
  <c r="F21" i="1"/>
  <c r="J13" i="1"/>
  <c r="I13" i="1"/>
  <c r="I14" i="1" s="1"/>
  <c r="H13" i="1"/>
  <c r="G13" i="1"/>
  <c r="F13" i="1"/>
  <c r="J10" i="1"/>
  <c r="G10" i="1"/>
  <c r="F10" i="1"/>
  <c r="H8" i="7" l="1"/>
  <c r="E8" i="7"/>
  <c r="I8" i="7"/>
  <c r="F8" i="7"/>
  <c r="G8" i="7"/>
  <c r="H50" i="7"/>
  <c r="G92" i="7"/>
  <c r="G91" i="7" s="1"/>
  <c r="E92" i="7"/>
  <c r="E91" i="7" s="1"/>
  <c r="I92" i="7"/>
  <c r="I91" i="7" s="1"/>
  <c r="E5" i="3"/>
  <c r="I50" i="7"/>
  <c r="I49" i="7" s="1"/>
  <c r="G50" i="7"/>
  <c r="G49" i="7" s="1"/>
  <c r="E50" i="7"/>
  <c r="F50" i="7"/>
  <c r="G35" i="7"/>
  <c r="H92" i="7"/>
  <c r="H91" i="7" s="1"/>
  <c r="F30" i="7"/>
  <c r="I30" i="7"/>
  <c r="E35" i="7"/>
  <c r="I35" i="7"/>
  <c r="G30" i="7"/>
  <c r="E30" i="7"/>
  <c r="F14" i="1"/>
  <c r="H35" i="7"/>
  <c r="J14" i="1"/>
  <c r="G14" i="1"/>
  <c r="F92" i="7"/>
  <c r="F91" i="7" s="1"/>
  <c r="C36" i="3"/>
  <c r="G5" i="3"/>
  <c r="D5" i="3"/>
  <c r="D36" i="3"/>
  <c r="C5" i="3"/>
  <c r="F36" i="3"/>
  <c r="G36" i="3"/>
  <c r="E36" i="3"/>
  <c r="F5" i="3"/>
  <c r="H30" i="7"/>
  <c r="F35" i="7"/>
  <c r="F49" i="7" l="1"/>
  <c r="H49" i="7"/>
  <c r="E49" i="7"/>
  <c r="E29" i="7"/>
  <c r="E7" i="7" s="1"/>
  <c r="E5" i="7" s="1"/>
  <c r="G29" i="7"/>
  <c r="G7" i="7" s="1"/>
  <c r="F29" i="7"/>
  <c r="F7" i="7" s="1"/>
  <c r="H29" i="7"/>
  <c r="H7" i="7" s="1"/>
  <c r="I29" i="7"/>
  <c r="F5" i="7" l="1"/>
  <c r="H5" i="7"/>
  <c r="G5" i="7"/>
  <c r="I7" i="7"/>
  <c r="I5" i="7" s="1"/>
  <c r="H10" i="1" l="1"/>
  <c r="H14" i="1" s="1"/>
</calcChain>
</file>

<file path=xl/sharedStrings.xml><?xml version="1.0" encoding="utf-8"?>
<sst xmlns="http://schemas.openxmlformats.org/spreadsheetml/2006/main" count="298" uniqueCount="147">
  <si>
    <t>I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</si>
  <si>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</si>
  <si>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</si>
  <si>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</si>
  <si>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</si>
  <si>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</si>
  <si>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</si>
  <si>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</si>
  <si>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</si>
  <si>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</si>
  <si>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</si>
  <si>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</si>
  <si>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SLJEDEĆU GODINU</t>
  </si>
  <si>
    <t>NETO FINANCIRANJE</t>
  </si>
  <si>
    <t>VIŠAK / MANJAK + NETO FINANCIRANJE</t>
  </si>
  <si>
    <t>Razred</t>
  </si>
  <si>
    <t>Skupina</t>
  </si>
  <si>
    <t xml:space="preserve">Odjeljak </t>
  </si>
  <si>
    <t>Naziv prihoda</t>
  </si>
  <si>
    <t>PROJEKCIJA                        ZA 2027.</t>
  </si>
  <si>
    <t>UKUPNO PRIHODI</t>
  </si>
  <si>
    <t>Prihodi poslovanja</t>
  </si>
  <si>
    <t>Pomoći iz inozemstva i od subjekata unutar općeg proračuna</t>
  </si>
  <si>
    <t>Prihodi od imovine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</si>
  <si>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</si>
  <si>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</si>
  <si>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>Prihodi od nadležnog proračuna i od HZZO-a temeljem ugovornih obveza</t>
  </si>
  <si>
    <t>Kazne, upravne mjere i ostali prihodi</t>
  </si>
  <si>
    <t>Prihodi od prodaje nefinancijske imovine</t>
  </si>
  <si>
    <t>Prihodi od prodaje proizvedene dugotrajne imovine</t>
  </si>
  <si>
    <t>Odjeljak</t>
  </si>
  <si>
    <t>Naziv rashoda</t>
  </si>
  <si>
    <t>UKUPNO RASHODI</t>
  </si>
  <si>
    <t>Rashodi poslovanja</t>
  </si>
  <si>
    <t>Rashodi za zaposlene</t>
  </si>
  <si>
    <t>Materijalni rashodi</t>
  </si>
  <si>
    <t>Financijski rashodi</t>
  </si>
  <si>
    <t>Ostali rashodi</t>
  </si>
  <si>
    <t>Rashodi za nabavu nefinancijske imovine</t>
  </si>
  <si>
    <t>Rashodi za nabavu neproizvedene dugotrajne imovine</t>
  </si>
  <si>
    <t>Rashodi za nabavu proizvedene dugotrajne imovine</t>
  </si>
  <si>
    <t>Rashodi za dodatna ulaganja na nefinancijskoj imovini</t>
  </si>
  <si>
    <t>BROJČANA OZNAKA I NAZIV</t>
  </si>
  <si>
    <t>Opći prihodi i primici</t>
  </si>
  <si>
    <t>Sredstva učešća za pomoći</t>
  </si>
  <si>
    <t>Vlastiti prihodi</t>
  </si>
  <si>
    <t>Prihodi za posebne namjene</t>
  </si>
  <si>
    <t>Ostali prihodi za posebne namjene</t>
  </si>
  <si>
    <t>Pomoći</t>
  </si>
  <si>
    <t>Ostale pomoći</t>
  </si>
  <si>
    <t xml:space="preserve">Ostale refundacije </t>
  </si>
  <si>
    <t xml:space="preserve">Donacije </t>
  </si>
  <si>
    <t>Donacije</t>
  </si>
  <si>
    <t xml:space="preserve">Prihodi od prodaje ili zamjene nefinancijske imovine i naknade s naslova osiguranja </t>
  </si>
  <si>
    <t>Prihodi od nefinancijske imovine</t>
  </si>
  <si>
    <t>Namjenski primici - NPOO</t>
  </si>
  <si>
    <t>Vlastiti prihodi - prijenos</t>
  </si>
  <si>
    <t>Prihodi za posebne namjene - prijenos</t>
  </si>
  <si>
    <t>Ostale pomoći - prijenos</t>
  </si>
  <si>
    <t>Donacije - prijenos</t>
  </si>
  <si>
    <t>Prihodi od nefinancijske imovine - prijenos</t>
  </si>
  <si>
    <t>UKUPNI PRIJENOS SREDSTAVA IZ PRETHODNE GODINE</t>
  </si>
  <si>
    <t xml:space="preserve"> Vlastiti prihodi</t>
  </si>
  <si>
    <t xml:space="preserve"> Prihodi za posebne namjene</t>
  </si>
  <si>
    <t>PRIJENOS SREDSTAVA U SLIJEDEĆU GODINU</t>
  </si>
  <si>
    <t>UKUPNI PRIJENOS SREDSTAVA U SLIJEDEĆU GODINU</t>
  </si>
  <si>
    <t>07 Zdravstvo</t>
  </si>
  <si>
    <t>073 Bolničke službe</t>
  </si>
  <si>
    <t xml:space="preserve">Naziv 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</si>
  <si>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</si>
  <si>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</si>
  <si>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</si>
  <si>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</si>
  <si>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</si>
  <si>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UKUPNO PRIMICI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</si>
  <si>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</si>
  <si>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</si>
  <si>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</si>
  <si>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</si>
  <si>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</si>
  <si>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</si>
  <si>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</si>
  <si>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</si>
  <si>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 xml:space="preserve">6 Donacije </t>
  </si>
  <si>
    <t>61 Donacije</t>
  </si>
  <si>
    <t xml:space="preserve">7 Prihodi od prodaje ili zamjene nefinancijske imovine i naknade s naslova osiguranja </t>
  </si>
  <si>
    <t>71 Prihodi od nefinancijske imovine</t>
  </si>
  <si>
    <t>Šifra</t>
  </si>
  <si>
    <t>096</t>
  </si>
  <si>
    <t>MINISTARSTVO ZDRAVSTVA</t>
  </si>
  <si>
    <t>Klinički bolnički centar Sestre milosrdnice</t>
  </si>
  <si>
    <t>ZAŠTITA ZDRAVLJA</t>
  </si>
  <si>
    <t>PROGRAM 3602</t>
  </si>
  <si>
    <t>INVESTICIJE U ZDRAVSTVENU INFRASTRUKTURU</t>
  </si>
  <si>
    <t xml:space="preserve"> K895002</t>
  </si>
  <si>
    <t>KLINIČKI BOLNIČKI CENTAR SESTRE MILOSRDNICE - IZRAVNA KAPITALNA ULAGANJA</t>
  </si>
  <si>
    <t xml:space="preserve"> K895007</t>
  </si>
  <si>
    <t>SANACIJA ŠTETA OD POTRESA</t>
  </si>
  <si>
    <t>PROGRAM 3605</t>
  </si>
  <si>
    <t>SIGURNOST GRAĐANA I PRAVA NA ZDRAVSTVENE USLUGE</t>
  </si>
  <si>
    <t>A895001</t>
  </si>
  <si>
    <t xml:space="preserve">ADMINISTRACIJA I UPRAVLJANJE </t>
  </si>
  <si>
    <t>Pomoći dane u inozemstvo i unutar općeg proračuna</t>
  </si>
  <si>
    <t>A895003</t>
  </si>
  <si>
    <t>PROVEDBA PREVENTIVNIH PROGRAMA - KLINIČKI BOLNIČKI CENTAR SESTRE MILOSRDNICE</t>
  </si>
  <si>
    <t>T895008</t>
  </si>
  <si>
    <t>PODIZANJE ISTRAŽIVAČKOG I INOVACIJSKOG KAPACITETA - FORMIRANJE BIOBAZE I ANALIZA UZORAKA OČNE VODICE/SERUMA RAMANOVOM SPEKTROSKOPIJOM I PLINSKOM KROMATOGRAFIJOM KOD VODEĆIH OČNIH BOLESTI</t>
  </si>
  <si>
    <t>Subvencije</t>
  </si>
  <si>
    <t xml:space="preserve">Subvencije </t>
  </si>
  <si>
    <t>A) SAŽETAK RAČUNA PRIHODA I RASHODA</t>
  </si>
  <si>
    <t>B) SAŽETAK RAČUNA FINANCIRANJA</t>
  </si>
  <si>
    <t xml:space="preserve">A. RAČUN PRIHODA I RASHODA </t>
  </si>
  <si>
    <t xml:space="preserve"> A1. PRIHODI I RASHODI PREMA EKONOMSKOJ KLASIFIKACIJI</t>
  </si>
  <si>
    <t>A2. PRIHODI I RASHODI PREMA IZVORIMA FINANCIRANJA</t>
  </si>
  <si>
    <t>A3.  RASHODI PREMA FUNKCIJSKOJ KLASIFIKACIJI</t>
  </si>
  <si>
    <t>B. RAČUN FINANCIRANJA</t>
  </si>
  <si>
    <t>B1.  RAČUN FINANCIRANJA PREMA EKONOMSKOJ KLASIFIKACIJI</t>
  </si>
  <si>
    <t>B2. RAČUN FINANCIRANJA PREMA IZVORIMA FINANCIRANJA</t>
  </si>
  <si>
    <t>II POSEBNI DIO</t>
  </si>
  <si>
    <t>PLAN RASHODA I IZDATAKA</t>
  </si>
  <si>
    <t>IZVRŠENJE                            2024.</t>
  </si>
  <si>
    <t>TEKUĆI PLAN
ZA 2025.</t>
  </si>
  <si>
    <t>PLAN 
ZA 2026.</t>
  </si>
  <si>
    <t>PROJEKCIJA                        ZA 2028.</t>
  </si>
  <si>
    <t>T895009</t>
  </si>
  <si>
    <t>JAČANJE OTPORNOSTI ZDRAVSTVENOG SUSTAVA NPOO C5.1</t>
  </si>
  <si>
    <t>IZVRŠENJE                               2024.</t>
  </si>
  <si>
    <t>TEKUĆI PLAN                              2025.</t>
  </si>
  <si>
    <t>PLAN                                        ZA 2026.</t>
  </si>
  <si>
    <t>PROJEKCIJA                                ZA 2027.</t>
  </si>
  <si>
    <t>PROJEKCIJA ZA 2028.</t>
  </si>
  <si>
    <t>Ostali programi EU</t>
  </si>
  <si>
    <t>Namjenski primici</t>
  </si>
  <si>
    <t>Mehanizam za oporavak i otpornost (NPOO - zajam)</t>
  </si>
  <si>
    <t>PRIJEDLOG FINANCIJSKOG PLANA KLINIČKOG BOLNIČKOG CENTRA SESTRE MILOSRDNICE
ZA 2026. I PROJEKCIJE ZA 2027. I 2028. GODINU</t>
  </si>
  <si>
    <t>Mehanizam za oporavak i otpornost - bespovratna sredstva</t>
  </si>
  <si>
    <t>Mehanizam za oporavak i otpornost - (NPOO - zajam)</t>
  </si>
  <si>
    <t>Programi Unije - prijenos</t>
  </si>
  <si>
    <t>815 Mehanizam za oporavak i otpornost (NPOO - zajam)</t>
  </si>
  <si>
    <t>Mehanizam za oporavak i otpornost - bespovratna sredstva - raspoloživ predujam ili unaprijed naplaćen prihod</t>
  </si>
  <si>
    <t xml:space="preserve">Europski fond za regionalni razvoj - predfinanciranje iz izvora 11 Opći prihodi i primici </t>
  </si>
  <si>
    <t>Programi Unije - raspoloživ predujam</t>
  </si>
  <si>
    <t>Mehanizam za oporavak i otpornost - bespovratna sredstva  - raspoloživ predujam ili unaprijed naplaćen prihod</t>
  </si>
  <si>
    <t>51000 Programi Unije - raspoloživ predujam</t>
  </si>
  <si>
    <t>58100 Mehanizam za oporavak i otpornost - bespovratna sredstva - raspoloživ predujam ili unaprijed naplaćen prihod</t>
  </si>
  <si>
    <t>Europski fond za regionalni razvoj- predfinanciranje iz izvora 11 Opći prihodi i primici</t>
  </si>
  <si>
    <t>56311 Europski fond za regionalni razvoj- predfinanciranje iz izvora 11 Opći prihodi 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</si>
</sst>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n_-;\-* #,##0.00\ _k_n_-;_-* &quot;-&quot;??\ _k_n_-;_-@_-"/>
    <numFmt numFmtId="165" formatCode="#,##0.0"/>
  </numFmts>
  <fonts count="30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99"/>
        <bgColor rgb="FFFFE699"/>
      </patternFill>
    </fill>
    <fill>
      <patternFill patternType="solid">
        <fgColor rgb="FF808080"/>
        <bgColor rgb="FF666699"/>
      </patternFill>
    </fill>
    <fill>
      <patternFill patternType="solid">
        <fgColor rgb="FF99CCFF"/>
        <bgColor rgb="FFC5E0B4"/>
      </patternFill>
    </fill>
    <fill>
      <patternFill patternType="solid">
        <fgColor rgb="FFCCFFFF"/>
        <bgColor rgb="FFDEEBF7"/>
      </patternFill>
    </fill>
    <fill>
      <patternFill patternType="solid">
        <fgColor theme="4" tint="0.79989013336588644"/>
        <bgColor rgb="FFDBDBDB"/>
      </patternFill>
    </fill>
    <fill>
      <patternFill patternType="solid">
        <fgColor theme="0" tint="-0.14999847407452621"/>
        <bgColor rgb="FFDBDBDB"/>
      </patternFill>
    </fill>
    <fill>
      <patternFill patternType="solid">
        <fgColor theme="0"/>
        <bgColor rgb="FFDEEBF7"/>
      </patternFill>
    </fill>
    <fill>
      <patternFill patternType="solid">
        <fgColor theme="0" tint="-0.34998626667073579"/>
        <bgColor rgb="FF9999FF"/>
      </patternFill>
    </fill>
    <fill>
      <patternFill patternType="solid">
        <fgColor theme="9" tint="0.59987182226020086"/>
        <bgColor rgb="FFD9D9D9"/>
      </patternFill>
    </fill>
    <fill>
      <patternFill patternType="solid">
        <fgColor rgb="FFCC99FF"/>
        <bgColor rgb="FF9999FF"/>
      </patternFill>
    </fill>
    <fill>
      <patternFill patternType="solid">
        <fgColor theme="7" tint="0.59987182226020086"/>
        <bgColor rgb="FFFFFF99"/>
      </patternFill>
    </fill>
    <fill>
      <patternFill patternType="solid">
        <fgColor theme="6" tint="0.59987182226020086"/>
        <bgColor rgb="FFD9D9D9"/>
      </patternFill>
    </fill>
    <fill>
      <patternFill patternType="solid">
        <fgColor theme="5" tint="0.79989013336588644"/>
        <bgColor rgb="FFDBDBDB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</fills>
  <borders count="16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/>
      <diagonal/>
    </border>
  </borders>
  <cellStyleXfs count="31">
    <xf numFmtId="0" fontId="0" fillId="0" borderId="0"/>
    <xf numFmtId="0" fontId="19" fillId="0" borderId="0"/>
    <xf numFmtId="0" fontId="3" fillId="2" borderId="1" applyProtection="0">
      <alignment vertical="center"/>
    </xf>
    <xf numFmtId="0" fontId="4" fillId="2" borderId="2" applyProtection="0">
      <alignment vertical="center"/>
    </xf>
    <xf numFmtId="0" fontId="3" fillId="3" borderId="1" applyProtection="0">
      <alignment horizontal="left" vertical="center" indent="1"/>
    </xf>
    <xf numFmtId="0" fontId="3" fillId="4" borderId="1" applyProtection="0">
      <alignment horizontal="left" vertical="center" indent="1"/>
    </xf>
    <xf numFmtId="0" fontId="3" fillId="5" borderId="1" applyProtection="0">
      <alignment horizontal="left" vertical="center" indent="1"/>
    </xf>
    <xf numFmtId="0" fontId="5" fillId="0" borderId="2" applyProtection="0">
      <alignment horizontal="left" vertical="center"/>
    </xf>
    <xf numFmtId="0" fontId="3" fillId="5" borderId="1" applyProtection="0">
      <alignment horizontal="left" vertical="center" indent="1"/>
    </xf>
    <xf numFmtId="0" fontId="3" fillId="0" borderId="1" applyProtection="0">
      <alignment horizontal="right" vertical="center"/>
    </xf>
    <xf numFmtId="0" fontId="6" fillId="0" borderId="2" applyProtection="0">
      <alignment horizontal="right" vertical="center"/>
    </xf>
    <xf numFmtId="0" fontId="4" fillId="5" borderId="3" applyProtection="0">
      <alignment horizontal="right" vertical="center"/>
    </xf>
    <xf numFmtId="0" fontId="4" fillId="5" borderId="3" applyProtection="0">
      <alignment horizontal="right" vertical="center"/>
    </xf>
    <xf numFmtId="0" fontId="2" fillId="0" borderId="0"/>
    <xf numFmtId="4" fontId="20" fillId="16" borderId="10" applyNumberFormat="0" applyProtection="0">
      <alignment horizontal="left" vertical="center" indent="1" justifyLastLine="1"/>
    </xf>
    <xf numFmtId="4" fontId="20" fillId="16" borderId="10" applyNumberFormat="0" applyProtection="0">
      <alignment horizontal="left" vertical="center" indent="1" justifyLastLine="1"/>
    </xf>
    <xf numFmtId="4" fontId="20" fillId="16" borderId="10" applyNumberFormat="0" applyProtection="0">
      <alignment horizontal="left" vertical="center" indent="1" justifyLastLine="1"/>
    </xf>
    <xf numFmtId="0" fontId="20" fillId="17" borderId="10" applyNumberFormat="0" applyProtection="0">
      <alignment horizontal="left" vertical="center" indent="1" justifyLastLine="1"/>
    </xf>
    <xf numFmtId="4" fontId="20" fillId="18" borderId="10" applyNumberFormat="0" applyProtection="0">
      <alignment vertical="center"/>
    </xf>
    <xf numFmtId="4" fontId="20" fillId="18" borderId="10" applyNumberFormat="0" applyProtection="0">
      <alignment vertical="center"/>
    </xf>
    <xf numFmtId="0" fontId="20" fillId="19" borderId="10" applyNumberFormat="0" applyProtection="0">
      <alignment horizontal="left" vertical="center" indent="1" justifyLastLine="1"/>
    </xf>
    <xf numFmtId="0" fontId="20" fillId="20" borderId="10" applyNumberFormat="0" applyProtection="0">
      <alignment horizontal="left" vertical="center" indent="1" justifyLastLine="1"/>
    </xf>
    <xf numFmtId="4" fontId="20" fillId="0" borderId="10" applyNumberFormat="0" applyProtection="0">
      <alignment horizontal="right" vertical="center"/>
    </xf>
    <xf numFmtId="4" fontId="21" fillId="21" borderId="11" applyNumberFormat="0" applyProtection="0">
      <alignment vertical="center"/>
    </xf>
    <xf numFmtId="0" fontId="13" fillId="0" borderId="0"/>
    <xf numFmtId="4" fontId="22" fillId="20" borderId="11" applyNumberFormat="0" applyProtection="0">
      <alignment horizontal="right" vertical="center"/>
    </xf>
    <xf numFmtId="4" fontId="22" fillId="20" borderId="1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20" fillId="20" borderId="10" applyNumberFormat="0" applyProtection="0">
      <alignment horizontal="left" vertical="center" indent="1" justifyLastLine="1"/>
    </xf>
    <xf numFmtId="4" fontId="20" fillId="0" borderId="10" applyNumberFormat="0" applyProtection="0">
      <alignment horizontal="right" vertical="center"/>
    </xf>
    <xf numFmtId="0" fontId="1" fillId="0" borderId="0"/>
  </cellStyleXfs>
  <cellXfs count="257">
    <xf numFmtId="0" fontId="0" fillId="0" borderId="0" xfId="0"/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 applyProtection="1">
      <alignment horizontal="left"/>
    </xf>
    <xf numFmtId="4" fontId="11" fillId="0" borderId="7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4" fontId="11" fillId="6" borderId="7" xfId="0" applyNumberFormat="1" applyFont="1" applyFill="1" applyBorder="1" applyAlignment="1">
      <alignment horizontal="right"/>
    </xf>
    <xf numFmtId="3" fontId="11" fillId="6" borderId="7" xfId="0" applyNumberFormat="1" applyFont="1" applyFill="1" applyBorder="1" applyAlignment="1">
      <alignment horizontal="right"/>
    </xf>
    <xf numFmtId="3" fontId="11" fillId="0" borderId="7" xfId="0" applyNumberFormat="1" applyFont="1" applyBorder="1" applyAlignment="1" applyProtection="1">
      <alignment horizontal="right"/>
    </xf>
    <xf numFmtId="0" fontId="12" fillId="6" borderId="5" xfId="0" applyFont="1" applyFill="1" applyBorder="1" applyAlignment="1">
      <alignment horizontal="left" vertical="center"/>
    </xf>
    <xf numFmtId="0" fontId="13" fillId="6" borderId="6" xfId="0" applyFont="1" applyFill="1" applyBorder="1" applyAlignment="1" applyProtection="1">
      <alignment vertical="center"/>
    </xf>
    <xf numFmtId="0" fontId="9" fillId="0" borderId="0" xfId="0" applyFont="1" applyBorder="1" applyAlignment="1" applyProtection="1"/>
    <xf numFmtId="0" fontId="0" fillId="0" borderId="0" xfId="0"/>
    <xf numFmtId="3" fontId="11" fillId="6" borderId="5" xfId="0" applyNumberFormat="1" applyFont="1" applyFill="1" applyBorder="1" applyAlignment="1">
      <alignment horizontal="right"/>
    </xf>
    <xf numFmtId="3" fontId="11" fillId="0" borderId="5" xfId="0" applyNumberFormat="1" applyFont="1" applyBorder="1" applyAlignment="1" applyProtection="1">
      <alignment horizontal="right" vertical="center"/>
    </xf>
    <xf numFmtId="3" fontId="11" fillId="0" borderId="7" xfId="0" applyNumberFormat="1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/>
    </xf>
    <xf numFmtId="0" fontId="11" fillId="7" borderId="7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10" fillId="0" borderId="0" xfId="0" applyFont="1"/>
    <xf numFmtId="0" fontId="12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right"/>
    </xf>
    <xf numFmtId="0" fontId="11" fillId="7" borderId="7" xfId="0" applyFont="1" applyFill="1" applyBorder="1" applyAlignment="1" applyProtection="1">
      <alignment horizontal="center" wrapText="1"/>
    </xf>
    <xf numFmtId="0" fontId="0" fillId="0" borderId="0" xfId="0" applyBorder="1"/>
    <xf numFmtId="0" fontId="12" fillId="8" borderId="5" xfId="0" applyFont="1" applyFill="1" applyBorder="1" applyAlignment="1">
      <alignment vertical="center"/>
    </xf>
    <xf numFmtId="3" fontId="9" fillId="0" borderId="0" xfId="0" applyNumberFormat="1" applyFont="1" applyBorder="1" applyAlignment="1" applyProtection="1">
      <alignment horizontal="right"/>
    </xf>
    <xf numFmtId="0" fontId="14" fillId="0" borderId="0" xfId="0" applyFont="1"/>
    <xf numFmtId="0" fontId="9" fillId="0" borderId="0" xfId="0" applyFont="1" applyBorder="1" applyAlignment="1" applyProtection="1">
      <alignment vertical="center"/>
    </xf>
    <xf numFmtId="3" fontId="10" fillId="0" borderId="0" xfId="0" applyNumberFormat="1" applyFont="1"/>
    <xf numFmtId="3" fontId="9" fillId="0" borderId="7" xfId="0" applyNumberFormat="1" applyFont="1" applyBorder="1" applyAlignment="1">
      <alignment horizontal="right"/>
    </xf>
    <xf numFmtId="0" fontId="10" fillId="0" borderId="0" xfId="0" applyFont="1"/>
    <xf numFmtId="3" fontId="10" fillId="0" borderId="0" xfId="0" applyNumberFormat="1" applyFont="1"/>
    <xf numFmtId="0" fontId="0" fillId="0" borderId="0" xfId="0" applyAlignment="1"/>
    <xf numFmtId="0" fontId="16" fillId="0" borderId="0" xfId="0" applyFont="1" applyBorder="1" applyAlignment="1" applyProtection="1">
      <alignment horizontal="left" vertical="center" indent="1"/>
    </xf>
    <xf numFmtId="3" fontId="9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12" fillId="8" borderId="7" xfId="0" applyFont="1" applyFill="1" applyBorder="1" applyAlignment="1" applyProtection="1">
      <alignment horizontal="left" vertical="center"/>
    </xf>
    <xf numFmtId="0" fontId="12" fillId="8" borderId="7" xfId="0" applyFont="1" applyFill="1" applyBorder="1" applyAlignment="1" applyProtection="1">
      <alignment horizontal="left" vertical="center" wrapText="1"/>
    </xf>
    <xf numFmtId="3" fontId="9" fillId="8" borderId="7" xfId="0" applyNumberFormat="1" applyFont="1" applyFill="1" applyBorder="1" applyAlignment="1">
      <alignment horizontal="right"/>
    </xf>
    <xf numFmtId="0" fontId="13" fillId="8" borderId="7" xfId="0" applyFont="1" applyFill="1" applyBorder="1" applyAlignment="1" applyProtection="1">
      <alignment horizontal="left" vertical="center"/>
    </xf>
    <xf numFmtId="0" fontId="13" fillId="8" borderId="7" xfId="0" applyFont="1" applyFill="1" applyBorder="1" applyAlignment="1" applyProtection="1">
      <alignment horizontal="left" vertical="center" wrapText="1"/>
    </xf>
    <xf numFmtId="0" fontId="13" fillId="8" borderId="7" xfId="0" applyFont="1" applyFill="1" applyBorder="1" applyAlignment="1">
      <alignment horizontal="left" vertical="center"/>
    </xf>
    <xf numFmtId="0" fontId="16" fillId="8" borderId="7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center"/>
    </xf>
    <xf numFmtId="0" fontId="12" fillId="8" borderId="7" xfId="0" applyFont="1" applyFill="1" applyBorder="1" applyAlignment="1" applyProtection="1">
      <alignment vertical="center" wrapText="1"/>
    </xf>
    <xf numFmtId="0" fontId="13" fillId="8" borderId="7" xfId="0" applyFont="1" applyFill="1" applyBorder="1" applyAlignment="1" applyProtection="1">
      <alignment vertical="center" wrapText="1"/>
    </xf>
    <xf numFmtId="3" fontId="9" fillId="8" borderId="7" xfId="0" applyNumberFormat="1" applyFont="1" applyFill="1" applyBorder="1" applyAlignment="1" applyProtection="1">
      <alignment horizontal="right"/>
    </xf>
    <xf numFmtId="3" fontId="11" fillId="8" borderId="7" xfId="0" applyNumberFormat="1" applyFont="1" applyFill="1" applyBorder="1" applyAlignment="1">
      <alignment horizontal="right"/>
    </xf>
    <xf numFmtId="0" fontId="16" fillId="8" borderId="7" xfId="0" applyFont="1" applyFill="1" applyBorder="1" applyAlignment="1">
      <alignment horizontal="left" vertical="center" wrapText="1" indent="1"/>
    </xf>
    <xf numFmtId="0" fontId="16" fillId="8" borderId="7" xfId="0" applyFont="1" applyFill="1" applyBorder="1" applyAlignment="1" applyProtection="1">
      <alignment horizontal="left" vertical="center" wrapText="1" indent="1"/>
    </xf>
    <xf numFmtId="0" fontId="17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0" fontId="11" fillId="8" borderId="9" xfId="0" applyFont="1" applyFill="1" applyBorder="1" applyAlignment="1" applyProtection="1">
      <alignment horizontal="left" vertical="center" wrapText="1"/>
    </xf>
    <xf numFmtId="3" fontId="9" fillId="8" borderId="9" xfId="0" applyNumberFormat="1" applyFont="1" applyFill="1" applyBorder="1" applyAlignment="1">
      <alignment horizontal="right"/>
    </xf>
    <xf numFmtId="0" fontId="11" fillId="9" borderId="7" xfId="0" applyFont="1" applyFill="1" applyBorder="1" applyAlignment="1" applyProtection="1">
      <alignment horizontal="left" vertical="center" wrapText="1"/>
    </xf>
    <xf numFmtId="4" fontId="11" fillId="9" borderId="7" xfId="0" applyNumberFormat="1" applyFont="1" applyFill="1" applyBorder="1" applyAlignment="1" applyProtection="1">
      <alignment horizontal="right" vertical="center"/>
    </xf>
    <xf numFmtId="3" fontId="11" fillId="9" borderId="7" xfId="0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7" xfId="0" applyFont="1" applyBorder="1" applyAlignment="1" applyProtection="1">
      <alignment horizontal="left" vertical="center" wrapText="1"/>
    </xf>
    <xf numFmtId="4" fontId="11" fillId="0" borderId="7" xfId="0" applyNumberFormat="1" applyFont="1" applyBorder="1" applyAlignment="1" applyProtection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12" fillId="10" borderId="7" xfId="5" applyNumberFormat="1" applyFont="1" applyFill="1" applyBorder="1" applyAlignment="1" applyProtection="1">
      <alignment horizontal="left" vertical="center" wrapText="1"/>
    </xf>
    <xf numFmtId="4" fontId="12" fillId="10" borderId="7" xfId="5" applyNumberFormat="1" applyFont="1" applyFill="1" applyBorder="1" applyAlignment="1" applyProtection="1">
      <alignment horizontal="right" vertical="center"/>
    </xf>
    <xf numFmtId="3" fontId="12" fillId="10" borderId="7" xfId="5" applyNumberFormat="1" applyFont="1" applyFill="1" applyBorder="1" applyAlignment="1" applyProtection="1">
      <alignment horizontal="right" vertical="center"/>
    </xf>
    <xf numFmtId="0" fontId="11" fillId="11" borderId="7" xfId="0" applyFont="1" applyFill="1" applyBorder="1" applyAlignment="1" applyProtection="1">
      <alignment horizontal="left" vertical="center" wrapText="1"/>
    </xf>
    <xf numFmtId="4" fontId="11" fillId="11" borderId="7" xfId="0" applyNumberFormat="1" applyFont="1" applyFill="1" applyBorder="1" applyAlignment="1" applyProtection="1">
      <alignment horizontal="right" vertical="center"/>
    </xf>
    <xf numFmtId="3" fontId="11" fillId="11" borderId="7" xfId="0" applyNumberFormat="1" applyFont="1" applyFill="1" applyBorder="1" applyAlignment="1" applyProtection="1">
      <alignment horizontal="right" vertical="center"/>
    </xf>
    <xf numFmtId="3" fontId="11" fillId="11" borderId="7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9" fillId="12" borderId="7" xfId="0" applyFont="1" applyFill="1" applyBorder="1" applyAlignment="1" applyProtection="1">
      <alignment horizontal="left" vertical="center" wrapText="1"/>
    </xf>
    <xf numFmtId="4" fontId="9" fillId="12" borderId="7" xfId="0" applyNumberFormat="1" applyFont="1" applyFill="1" applyBorder="1" applyAlignment="1" applyProtection="1">
      <alignment horizontal="right" vertical="center"/>
    </xf>
    <xf numFmtId="3" fontId="9" fillId="12" borderId="7" xfId="0" applyNumberFormat="1" applyFont="1" applyFill="1" applyBorder="1" applyAlignment="1" applyProtection="1">
      <alignment horizontal="right" vertical="center"/>
    </xf>
    <xf numFmtId="3" fontId="9" fillId="12" borderId="7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9" fillId="13" borderId="7" xfId="0" applyFont="1" applyFill="1" applyBorder="1" applyAlignment="1" applyProtection="1">
      <alignment horizontal="left" vertical="center" wrapText="1"/>
    </xf>
    <xf numFmtId="4" fontId="9" fillId="13" borderId="7" xfId="0" applyNumberFormat="1" applyFont="1" applyFill="1" applyBorder="1" applyAlignment="1" applyProtection="1">
      <alignment horizontal="right" vertical="center"/>
    </xf>
    <xf numFmtId="3" fontId="9" fillId="13" borderId="7" xfId="0" applyNumberFormat="1" applyFont="1" applyFill="1" applyBorder="1" applyAlignment="1" applyProtection="1">
      <alignment horizontal="right" vertical="center"/>
    </xf>
    <xf numFmtId="3" fontId="9" fillId="13" borderId="7" xfId="0" applyNumberFormat="1" applyFont="1" applyFill="1" applyBorder="1" applyAlignment="1">
      <alignment horizontal="right" vertical="center"/>
    </xf>
    <xf numFmtId="3" fontId="18" fillId="0" borderId="0" xfId="0" applyNumberFormat="1" applyFont="1"/>
    <xf numFmtId="0" fontId="9" fillId="14" borderId="7" xfId="0" applyFont="1" applyFill="1" applyBorder="1" applyAlignment="1" applyProtection="1">
      <alignment horizontal="left" vertical="center" wrapText="1"/>
    </xf>
    <xf numFmtId="4" fontId="9" fillId="14" borderId="7" xfId="0" applyNumberFormat="1" applyFont="1" applyFill="1" applyBorder="1" applyAlignment="1" applyProtection="1">
      <alignment horizontal="right" vertical="center"/>
    </xf>
    <xf numFmtId="3" fontId="9" fillId="14" borderId="7" xfId="0" applyNumberFormat="1" applyFont="1" applyFill="1" applyBorder="1" applyAlignment="1" applyProtection="1">
      <alignment horizontal="right" vertical="center"/>
    </xf>
    <xf numFmtId="2" fontId="9" fillId="14" borderId="7" xfId="0" applyNumberFormat="1" applyFont="1" applyFill="1" applyBorder="1" applyAlignment="1" applyProtection="1">
      <alignment horizontal="left" vertical="center" wrapText="1"/>
    </xf>
    <xf numFmtId="4" fontId="9" fillId="12" borderId="8" xfId="0" applyNumberFormat="1" applyFont="1" applyFill="1" applyBorder="1" applyAlignment="1" applyProtection="1">
      <alignment horizontal="right" vertical="center"/>
    </xf>
    <xf numFmtId="3" fontId="9" fillId="12" borderId="8" xfId="0" applyNumberFormat="1" applyFont="1" applyFill="1" applyBorder="1" applyAlignment="1" applyProtection="1">
      <alignment horizontal="right" vertical="center"/>
    </xf>
    <xf numFmtId="4" fontId="9" fillId="13" borderId="8" xfId="0" applyNumberFormat="1" applyFont="1" applyFill="1" applyBorder="1" applyAlignment="1" applyProtection="1">
      <alignment horizontal="right" vertical="center"/>
    </xf>
    <xf numFmtId="3" fontId="9" fillId="13" borderId="8" xfId="0" applyNumberFormat="1" applyFont="1" applyFill="1" applyBorder="1" applyAlignment="1" applyProtection="1">
      <alignment horizontal="right" vertical="center"/>
    </xf>
    <xf numFmtId="4" fontId="9" fillId="14" borderId="8" xfId="0" applyNumberFormat="1" applyFont="1" applyFill="1" applyBorder="1" applyAlignment="1" applyProtection="1">
      <alignment horizontal="right" vertical="center"/>
    </xf>
    <xf numFmtId="3" fontId="9" fillId="14" borderId="8" xfId="0" applyNumberFormat="1" applyFont="1" applyFill="1" applyBorder="1" applyAlignment="1" applyProtection="1">
      <alignment horizontal="right" vertical="center"/>
    </xf>
    <xf numFmtId="4" fontId="11" fillId="11" borderId="8" xfId="0" applyNumberFormat="1" applyFont="1" applyFill="1" applyBorder="1" applyAlignment="1" applyProtection="1">
      <alignment horizontal="right" vertical="center"/>
    </xf>
    <xf numFmtId="3" fontId="11" fillId="11" borderId="8" xfId="0" applyNumberFormat="1" applyFont="1" applyFill="1" applyBorder="1" applyAlignment="1" applyProtection="1">
      <alignment horizontal="right" vertical="center"/>
    </xf>
    <xf numFmtId="3" fontId="9" fillId="14" borderId="7" xfId="0" applyNumberFormat="1" applyFont="1" applyFill="1" applyBorder="1" applyAlignment="1">
      <alignment horizontal="right" vertical="center"/>
    </xf>
    <xf numFmtId="0" fontId="11" fillId="10" borderId="7" xfId="0" applyFont="1" applyFill="1" applyBorder="1" applyAlignment="1" applyProtection="1">
      <alignment horizontal="left" vertical="center" wrapText="1"/>
    </xf>
    <xf numFmtId="4" fontId="11" fillId="10" borderId="8" xfId="0" applyNumberFormat="1" applyFont="1" applyFill="1" applyBorder="1" applyAlignment="1" applyProtection="1">
      <alignment horizontal="right" vertical="center"/>
    </xf>
    <xf numFmtId="3" fontId="11" fillId="10" borderId="8" xfId="0" applyNumberFormat="1" applyFont="1" applyFill="1" applyBorder="1" applyAlignment="1" applyProtection="1">
      <alignment horizontal="right" vertical="center"/>
    </xf>
    <xf numFmtId="2" fontId="13" fillId="14" borderId="1" xfId="6" applyNumberFormat="1" applyFont="1" applyFill="1" applyBorder="1" applyAlignment="1" applyProtection="1">
      <alignment vertical="top" wrapText="1"/>
    </xf>
    <xf numFmtId="4" fontId="11" fillId="15" borderId="7" xfId="0" applyNumberFormat="1" applyFont="1" applyFill="1" applyBorder="1" applyAlignment="1">
      <alignment horizontal="right"/>
    </xf>
    <xf numFmtId="0" fontId="11" fillId="0" borderId="7" xfId="0" applyFont="1" applyBorder="1" applyAlignment="1" applyProtection="1">
      <alignment horizontal="center" vertical="center"/>
    </xf>
    <xf numFmtId="4" fontId="9" fillId="0" borderId="7" xfId="0" applyNumberFormat="1" applyFont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0" fontId="13" fillId="8" borderId="12" xfId="0" applyFont="1" applyFill="1" applyBorder="1" applyAlignment="1">
      <alignment horizontal="left" vertical="center"/>
    </xf>
    <xf numFmtId="0" fontId="16" fillId="8" borderId="12" xfId="0" applyFont="1" applyFill="1" applyBorder="1" applyAlignment="1">
      <alignment horizontal="left" vertical="center"/>
    </xf>
    <xf numFmtId="3" fontId="9" fillId="0" borderId="12" xfId="0" applyNumberFormat="1" applyFont="1" applyBorder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0" fontId="23" fillId="8" borderId="7" xfId="0" applyFont="1" applyFill="1" applyBorder="1" applyAlignment="1">
      <alignment horizontal="left" vertical="center"/>
    </xf>
    <xf numFmtId="3" fontId="11" fillId="0" borderId="7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/>
    </xf>
    <xf numFmtId="0" fontId="11" fillId="0" borderId="8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left" vertical="center" wrapText="1"/>
    </xf>
    <xf numFmtId="0" fontId="16" fillId="8" borderId="5" xfId="0" applyFont="1" applyFill="1" applyBorder="1" applyAlignment="1">
      <alignment horizontal="left" vertical="center"/>
    </xf>
    <xf numFmtId="0" fontId="16" fillId="8" borderId="5" xfId="0" applyFont="1" applyFill="1" applyBorder="1" applyAlignment="1">
      <alignment horizontal="left" vertical="center" wrapText="1"/>
    </xf>
    <xf numFmtId="0" fontId="13" fillId="8" borderId="5" xfId="0" applyFont="1" applyFill="1" applyBorder="1" applyAlignment="1" applyProtection="1">
      <alignment horizontal="left" vertical="center" wrapText="1"/>
    </xf>
    <xf numFmtId="0" fontId="12" fillId="8" borderId="5" xfId="0" applyFont="1" applyFill="1" applyBorder="1" applyAlignment="1" applyProtection="1">
      <alignment horizontal="left" vertical="center" wrapText="1"/>
    </xf>
    <xf numFmtId="0" fontId="15" fillId="0" borderId="0" xfId="0" applyFont="1"/>
    <xf numFmtId="0" fontId="15" fillId="0" borderId="12" xfId="0" applyFont="1" applyBorder="1"/>
    <xf numFmtId="0" fontId="17" fillId="0" borderId="7" xfId="0" applyFont="1" applyBorder="1"/>
    <xf numFmtId="0" fontId="24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indent="1"/>
    </xf>
    <xf numFmtId="0" fontId="16" fillId="0" borderId="7" xfId="0" applyFont="1" applyBorder="1" applyAlignment="1" applyProtection="1">
      <alignment horizontal="left" vertical="center" wrapText="1" indent="1"/>
    </xf>
    <xf numFmtId="0" fontId="25" fillId="0" borderId="7" xfId="0" applyFont="1" applyBorder="1" applyAlignment="1">
      <alignment horizontal="left"/>
    </xf>
    <xf numFmtId="0" fontId="12" fillId="0" borderId="7" xfId="0" applyFont="1" applyBorder="1" applyAlignment="1" applyProtection="1">
      <alignment horizontal="left" vertical="center" wrapText="1" indent="1"/>
    </xf>
    <xf numFmtId="0" fontId="17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3" fontId="15" fillId="0" borderId="7" xfId="0" applyNumberFormat="1" applyFont="1" applyBorder="1" applyAlignment="1">
      <alignment horizontal="right" vertical="center"/>
    </xf>
    <xf numFmtId="0" fontId="15" fillId="0" borderId="7" xfId="0" applyFont="1" applyBorder="1"/>
    <xf numFmtId="0" fontId="17" fillId="0" borderId="7" xfId="0" applyFont="1" applyBorder="1" applyAlignment="1">
      <alignment horizontal="left"/>
    </xf>
    <xf numFmtId="0" fontId="16" fillId="0" borderId="5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indent="1"/>
    </xf>
    <xf numFmtId="0" fontId="16" fillId="0" borderId="5" xfId="0" applyFont="1" applyBorder="1" applyAlignment="1" applyProtection="1">
      <alignment horizontal="left" vertical="center" wrapText="1" indent="1"/>
    </xf>
    <xf numFmtId="0" fontId="17" fillId="0" borderId="5" xfId="0" applyFont="1" applyBorder="1" applyAlignment="1">
      <alignment horizontal="left" vertical="center"/>
    </xf>
    <xf numFmtId="3" fontId="13" fillId="0" borderId="7" xfId="0" applyNumberFormat="1" applyFont="1" applyBorder="1" applyAlignment="1">
      <alignment horizontal="right"/>
    </xf>
    <xf numFmtId="4" fontId="9" fillId="0" borderId="7" xfId="9" applyNumberFormat="1" applyFont="1" applyBorder="1" applyAlignment="1" applyProtection="1">
      <alignment horizontal="right" vertical="center"/>
    </xf>
    <xf numFmtId="0" fontId="17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right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23" borderId="7" xfId="0" applyFont="1" applyFill="1" applyBorder="1" applyAlignment="1" applyProtection="1">
      <alignment horizontal="center" vertical="center" wrapText="1"/>
    </xf>
    <xf numFmtId="0" fontId="11" fillId="22" borderId="7" xfId="0" applyFont="1" applyFill="1" applyBorder="1" applyAlignment="1" applyProtection="1">
      <alignment horizontal="center" vertical="center" wrapText="1"/>
    </xf>
    <xf numFmtId="0" fontId="11" fillId="22" borderId="7" xfId="0" applyFont="1" applyFill="1" applyBorder="1" applyAlignment="1" applyProtection="1">
      <alignment horizontal="center" wrapText="1"/>
    </xf>
    <xf numFmtId="4" fontId="11" fillId="0" borderId="5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4" fontId="11" fillId="0" borderId="7" xfId="10" applyNumberFormat="1" applyFont="1" applyFill="1" applyBorder="1" applyAlignment="1" applyProtection="1">
      <alignment horizontal="right" vertical="center"/>
    </xf>
    <xf numFmtId="3" fontId="13" fillId="14" borderId="7" xfId="9" applyNumberFormat="1" applyFont="1" applyFill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4" fontId="9" fillId="14" borderId="0" xfId="3" applyNumberFormat="1" applyFont="1" applyFill="1" applyBorder="1" applyAlignment="1" applyProtection="1">
      <alignment vertical="center"/>
    </xf>
    <xf numFmtId="0" fontId="15" fillId="0" borderId="0" xfId="0" applyFont="1" applyAlignment="1"/>
    <xf numFmtId="0" fontId="11" fillId="23" borderId="7" xfId="0" applyFont="1" applyFill="1" applyBorder="1" applyAlignment="1" applyProtection="1">
      <alignment horizontal="center" wrapText="1"/>
    </xf>
    <xf numFmtId="3" fontId="13" fillId="14" borderId="7" xfId="2" applyNumberFormat="1" applyFont="1" applyFill="1" applyBorder="1" applyAlignment="1" applyProtection="1">
      <alignment horizontal="right" vertical="center"/>
    </xf>
    <xf numFmtId="3" fontId="13" fillId="14" borderId="7" xfId="3" applyNumberFormat="1" applyFont="1" applyFill="1" applyBorder="1" applyAlignment="1" applyProtection="1">
      <alignment vertical="center"/>
    </xf>
    <xf numFmtId="3" fontId="13" fillId="14" borderId="7" xfId="11" applyNumberFormat="1" applyFont="1" applyFill="1" applyBorder="1" applyAlignment="1" applyProtection="1">
      <alignment horizontal="right" vertical="center"/>
    </xf>
    <xf numFmtId="3" fontId="13" fillId="14" borderId="7" xfId="12" applyNumberFormat="1" applyFont="1" applyFill="1" applyBorder="1" applyAlignment="1" applyProtection="1">
      <alignment vertical="center"/>
    </xf>
    <xf numFmtId="165" fontId="9" fillId="12" borderId="8" xfId="0" applyNumberFormat="1" applyFont="1" applyFill="1" applyBorder="1" applyAlignment="1" applyProtection="1">
      <alignment horizontal="right" vertical="center"/>
    </xf>
    <xf numFmtId="4" fontId="9" fillId="13" borderId="7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7" fillId="22" borderId="7" xfId="0" applyFont="1" applyFill="1" applyBorder="1" applyAlignment="1" applyProtection="1">
      <alignment horizontal="center" vertical="center" wrapText="1"/>
    </xf>
    <xf numFmtId="0" fontId="26" fillId="0" borderId="0" xfId="0" applyFont="1"/>
    <xf numFmtId="0" fontId="15" fillId="0" borderId="0" xfId="0" applyFont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/>
    <xf numFmtId="0" fontId="15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0" fontId="15" fillId="0" borderId="0" xfId="0" applyFont="1" applyBorder="1"/>
    <xf numFmtId="0" fontId="15" fillId="7" borderId="7" xfId="0" applyFont="1" applyFill="1" applyBorder="1"/>
    <xf numFmtId="0" fontId="27" fillId="0" borderId="0" xfId="0" applyFont="1" applyBorder="1" applyAlignment="1" applyProtection="1">
      <alignment vertical="center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22" borderId="7" xfId="0" applyFont="1" applyFill="1" applyBorder="1" applyAlignment="1" applyProtection="1">
      <alignment horizontal="center" wrapText="1"/>
    </xf>
    <xf numFmtId="3" fontId="11" fillId="0" borderId="5" xfId="0" applyNumberFormat="1" applyFont="1" applyFill="1" applyBorder="1" applyAlignment="1" applyProtection="1">
      <alignment horizontal="right" vertical="center"/>
    </xf>
    <xf numFmtId="2" fontId="29" fillId="25" borderId="13" xfId="28" quotePrefix="1" applyNumberFormat="1" applyFont="1" applyFill="1" applyBorder="1" applyAlignment="1" applyProtection="1">
      <alignment vertical="top" wrapText="1"/>
    </xf>
    <xf numFmtId="4" fontId="17" fillId="0" borderId="7" xfId="0" applyNumberFormat="1" applyFont="1" applyBorder="1" applyAlignment="1" applyProtection="1">
      <alignment horizontal="right" vertical="center"/>
    </xf>
    <xf numFmtId="4" fontId="17" fillId="0" borderId="7" xfId="0" applyNumberFormat="1" applyFont="1" applyBorder="1" applyAlignment="1">
      <alignment horizontal="right"/>
    </xf>
    <xf numFmtId="4" fontId="15" fillId="0" borderId="7" xfId="0" applyNumberFormat="1" applyFont="1" applyFill="1" applyBorder="1" applyAlignment="1">
      <alignment horizontal="right"/>
    </xf>
    <xf numFmtId="4" fontId="15" fillId="0" borderId="12" xfId="0" applyNumberFormat="1" applyFont="1" applyFill="1" applyBorder="1" applyAlignment="1">
      <alignment horizontal="right"/>
    </xf>
    <xf numFmtId="4" fontId="17" fillId="0" borderId="7" xfId="0" applyNumberFormat="1" applyFont="1" applyFill="1" applyBorder="1" applyAlignment="1">
      <alignment horizontal="right"/>
    </xf>
    <xf numFmtId="4" fontId="15" fillId="0" borderId="0" xfId="9" applyNumberFormat="1" applyFont="1" applyFill="1" applyBorder="1">
      <alignment horizontal="right" vertical="center"/>
    </xf>
    <xf numFmtId="3" fontId="15" fillId="0" borderId="13" xfId="0" applyNumberFormat="1" applyFont="1" applyBorder="1"/>
    <xf numFmtId="3" fontId="9" fillId="0" borderId="13" xfId="0" applyNumberFormat="1" applyFont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3" fontId="11" fillId="0" borderId="13" xfId="0" applyNumberFormat="1" applyFont="1" applyBorder="1" applyAlignment="1" applyProtection="1">
      <alignment horizontal="right"/>
    </xf>
    <xf numFmtId="3" fontId="11" fillId="0" borderId="13" xfId="0" applyNumberFormat="1" applyFont="1" applyFill="1" applyBorder="1" applyAlignment="1" applyProtection="1">
      <alignment horizontal="right" vertical="center"/>
    </xf>
    <xf numFmtId="4" fontId="15" fillId="0" borderId="13" xfId="9" applyNumberFormat="1" applyFont="1" applyFill="1" applyBorder="1">
      <alignment horizontal="right" vertical="center"/>
    </xf>
    <xf numFmtId="4" fontId="13" fillId="0" borderId="13" xfId="9" applyNumberFormat="1" applyFont="1" applyFill="1" applyBorder="1">
      <alignment horizontal="right" vertical="center"/>
    </xf>
    <xf numFmtId="3" fontId="17" fillId="0" borderId="7" xfId="0" applyNumberFormat="1" applyFont="1" applyBorder="1" applyAlignment="1" applyProtection="1">
      <alignment horizontal="right" vertical="center"/>
    </xf>
    <xf numFmtId="3" fontId="17" fillId="0" borderId="7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16" fillId="0" borderId="13" xfId="0" applyFont="1" applyFill="1" applyBorder="1" applyAlignment="1" applyProtection="1">
      <alignment horizontal="left" vertical="center" wrapText="1" indent="1"/>
    </xf>
    <xf numFmtId="3" fontId="15" fillId="0" borderId="7" xfId="0" applyNumberFormat="1" applyFont="1" applyFill="1" applyBorder="1" applyAlignment="1">
      <alignment horizontal="right" vertical="center"/>
    </xf>
    <xf numFmtId="3" fontId="15" fillId="0" borderId="7" xfId="0" applyNumberFormat="1" applyFont="1" applyFill="1" applyBorder="1" applyAlignment="1">
      <alignment horizontal="right" wrapText="1"/>
    </xf>
    <xf numFmtId="0" fontId="15" fillId="0" borderId="7" xfId="0" applyFont="1" applyFill="1" applyBorder="1" applyAlignment="1">
      <alignment horizontal="left" vertical="center" wrapText="1"/>
    </xf>
    <xf numFmtId="3" fontId="15" fillId="0" borderId="13" xfId="0" applyNumberFormat="1" applyFont="1" applyFill="1" applyBorder="1" applyAlignment="1">
      <alignment horizontal="right" wrapText="1"/>
    </xf>
    <xf numFmtId="3" fontId="15" fillId="0" borderId="13" xfId="0" applyNumberFormat="1" applyFont="1" applyBorder="1" applyAlignment="1">
      <alignment horizontal="right" vertical="center"/>
    </xf>
    <xf numFmtId="3" fontId="15" fillId="0" borderId="13" xfId="0" applyNumberFormat="1" applyFont="1" applyFill="1" applyBorder="1" applyAlignment="1">
      <alignment horizontal="right" vertical="center"/>
    </xf>
    <xf numFmtId="3" fontId="15" fillId="0" borderId="7" xfId="0" applyNumberFormat="1" applyFont="1" applyFill="1" applyBorder="1"/>
    <xf numFmtId="0" fontId="16" fillId="0" borderId="13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/>
    </xf>
    <xf numFmtId="0" fontId="16" fillId="0" borderId="5" xfId="0" applyFont="1" applyFill="1" applyBorder="1" applyAlignment="1" applyProtection="1">
      <alignment horizontal="left" vertical="center" wrapText="1" indent="1"/>
    </xf>
    <xf numFmtId="0" fontId="17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/>
    </xf>
    <xf numFmtId="4" fontId="9" fillId="8" borderId="8" xfId="0" applyNumberFormat="1" applyFont="1" applyFill="1" applyBorder="1" applyAlignment="1">
      <alignment horizontal="right"/>
    </xf>
    <xf numFmtId="3" fontId="9" fillId="8" borderId="8" xfId="0" applyNumberFormat="1" applyFont="1" applyFill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0" fontId="16" fillId="8" borderId="7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/>
    <xf numFmtId="3" fontId="15" fillId="0" borderId="7" xfId="0" applyNumberFormat="1" applyFont="1" applyFill="1" applyBorder="1" applyAlignment="1">
      <alignment horizontal="right" vertical="center" wrapText="1"/>
    </xf>
    <xf numFmtId="2" fontId="12" fillId="11" borderId="15" xfId="6" applyNumberFormat="1" applyFont="1" applyFill="1" applyBorder="1" applyAlignment="1" applyProtection="1">
      <alignment horizontal="left" vertical="center" wrapText="1"/>
    </xf>
    <xf numFmtId="2" fontId="13" fillId="24" borderId="13" xfId="6" quotePrefix="1" applyNumberFormat="1" applyFont="1" applyFill="1" applyBorder="1" applyAlignment="1" applyProtection="1">
      <alignment vertical="top" wrapText="1"/>
    </xf>
    <xf numFmtId="2" fontId="13" fillId="24" borderId="1" xfId="6" quotePrefix="1" applyNumberFormat="1" applyFont="1" applyFill="1" applyAlignment="1">
      <alignment vertical="top" wrapText="1"/>
    </xf>
    <xf numFmtId="2" fontId="28" fillId="0" borderId="14" xfId="6" quotePrefix="1" applyNumberFormat="1" applyFont="1" applyFill="1" applyBorder="1" applyAlignment="1" applyProtection="1">
      <alignment vertical="top" wrapText="1"/>
    </xf>
    <xf numFmtId="2" fontId="13" fillId="0" borderId="14" xfId="6" quotePrefix="1" applyNumberFormat="1" applyFont="1" applyFill="1" applyBorder="1" applyAlignment="1" applyProtection="1">
      <alignment vertical="top" wrapText="1"/>
    </xf>
    <xf numFmtId="0" fontId="12" fillId="6" borderId="5" xfId="0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6" borderId="7" xfId="0" applyFont="1" applyFill="1" applyBorder="1" applyAlignment="1" applyProtection="1">
      <alignment horizontal="left" vertical="center" wrapText="1"/>
    </xf>
    <xf numFmtId="0" fontId="11" fillId="0" borderId="7" xfId="0" applyFont="1" applyBorder="1" applyAlignment="1">
      <alignment horizontal="left" wrapText="1"/>
    </xf>
    <xf numFmtId="0" fontId="12" fillId="0" borderId="5" xfId="0" applyFont="1" applyBorder="1" applyAlignment="1">
      <alignment horizontal="left" vertical="center"/>
    </xf>
    <xf numFmtId="0" fontId="11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9" fillId="14" borderId="7" xfId="0" applyFont="1" applyFill="1" applyBorder="1" applyAlignment="1" applyProtection="1">
      <alignment horizontal="left" vertical="center" indent="7"/>
    </xf>
    <xf numFmtId="0" fontId="9" fillId="13" borderId="7" xfId="0" applyFont="1" applyFill="1" applyBorder="1" applyAlignment="1" applyProtection="1">
      <alignment horizontal="left" vertical="center" indent="6"/>
    </xf>
    <xf numFmtId="0" fontId="11" fillId="11" borderId="7" xfId="0" applyFont="1" applyFill="1" applyBorder="1" applyAlignment="1" applyProtection="1">
      <alignment horizontal="left" vertical="center" wrapText="1" indent="4"/>
    </xf>
    <xf numFmtId="0" fontId="9" fillId="12" borderId="5" xfId="0" applyFont="1" applyFill="1" applyBorder="1" applyAlignment="1" applyProtection="1">
      <alignment horizontal="left" vertical="center" indent="5"/>
    </xf>
    <xf numFmtId="0" fontId="9" fillId="12" borderId="6" xfId="0" applyFont="1" applyFill="1" applyBorder="1" applyAlignment="1" applyProtection="1">
      <alignment horizontal="left" vertical="center" indent="5"/>
    </xf>
    <xf numFmtId="0" fontId="9" fillId="12" borderId="8" xfId="0" applyFont="1" applyFill="1" applyBorder="1" applyAlignment="1" applyProtection="1">
      <alignment horizontal="left" vertical="center" indent="5"/>
    </xf>
    <xf numFmtId="0" fontId="9" fillId="12" borderId="7" xfId="0" applyFont="1" applyFill="1" applyBorder="1" applyAlignment="1" applyProtection="1">
      <alignment horizontal="left" vertical="center" indent="5"/>
    </xf>
    <xf numFmtId="0" fontId="11" fillId="10" borderId="5" xfId="0" applyFont="1" applyFill="1" applyBorder="1" applyAlignment="1" applyProtection="1">
      <alignment horizontal="left" vertical="center" wrapText="1" indent="3"/>
    </xf>
    <xf numFmtId="0" fontId="11" fillId="10" borderId="6" xfId="0" applyFont="1" applyFill="1" applyBorder="1" applyAlignment="1" applyProtection="1">
      <alignment horizontal="left" vertical="center" wrapText="1" indent="3"/>
    </xf>
    <xf numFmtId="0" fontId="11" fillId="10" borderId="8" xfId="0" applyFont="1" applyFill="1" applyBorder="1" applyAlignment="1" applyProtection="1">
      <alignment horizontal="left" vertical="center" wrapText="1" indent="3"/>
    </xf>
    <xf numFmtId="0" fontId="11" fillId="11" borderId="5" xfId="0" applyFont="1" applyFill="1" applyBorder="1" applyAlignment="1" applyProtection="1">
      <alignment horizontal="left" vertical="center" wrapText="1" indent="4"/>
    </xf>
    <xf numFmtId="0" fontId="11" fillId="11" borderId="6" xfId="0" applyFont="1" applyFill="1" applyBorder="1" applyAlignment="1" applyProtection="1">
      <alignment horizontal="left" vertical="center" wrapText="1" indent="4"/>
    </xf>
    <xf numFmtId="0" fontId="11" fillId="11" borderId="8" xfId="0" applyFont="1" applyFill="1" applyBorder="1" applyAlignment="1" applyProtection="1">
      <alignment horizontal="left" vertical="center" wrapText="1" indent="4"/>
    </xf>
    <xf numFmtId="0" fontId="11" fillId="11" borderId="7" xfId="0" applyFont="1" applyFill="1" applyBorder="1" applyAlignment="1" applyProtection="1">
      <alignment horizontal="center" vertical="center" wrapText="1"/>
    </xf>
    <xf numFmtId="1" fontId="11" fillId="0" borderId="7" xfId="0" applyNumberFormat="1" applyFont="1" applyBorder="1" applyAlignment="1" applyProtection="1">
      <alignment horizontal="left" vertical="center" indent="2"/>
    </xf>
    <xf numFmtId="0" fontId="11" fillId="10" borderId="7" xfId="0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/>
    </xf>
    <xf numFmtId="0" fontId="11" fillId="7" borderId="5" xfId="0" applyFont="1" applyFill="1" applyBorder="1" applyAlignment="1" applyProtection="1">
      <alignment horizontal="center" vertical="center"/>
    </xf>
    <xf numFmtId="0" fontId="11" fillId="7" borderId="6" xfId="0" applyFont="1" applyFill="1" applyBorder="1" applyAlignment="1" applyProtection="1">
      <alignment horizontal="center" vertical="center"/>
    </xf>
    <xf numFmtId="0" fontId="11" fillId="7" borderId="8" xfId="0" applyFont="1" applyFill="1" applyBorder="1" applyAlignment="1" applyProtection="1">
      <alignment horizontal="center" vertical="center"/>
    </xf>
    <xf numFmtId="49" fontId="11" fillId="8" borderId="9" xfId="0" applyNumberFormat="1" applyFont="1" applyFill="1" applyBorder="1" applyAlignment="1" applyProtection="1">
      <alignment horizontal="left" vertical="center" wrapText="1"/>
    </xf>
    <xf numFmtId="1" fontId="11" fillId="9" borderId="7" xfId="0" applyNumberFormat="1" applyFont="1" applyFill="1" applyBorder="1" applyAlignment="1" applyProtection="1">
      <alignment horizontal="center" vertical="center"/>
    </xf>
    <xf numFmtId="0" fontId="13" fillId="24" borderId="13" xfId="0" applyFont="1" applyFill="1" applyBorder="1" applyAlignment="1">
      <alignment vertical="top" wrapText="1"/>
    </xf>
  </cellXfs>
  <cellStyles count="31">
    <cellStyle name="Normalno" xfId="0" builtinId="0"/>
    <cellStyle name="Normalno 2" xfId="13"/>
    <cellStyle name="Normalno 2 2" xfId="24"/>
    <cellStyle name="Normalno 3" xfId="1"/>
    <cellStyle name="Normalno 5" xfId="30"/>
    <cellStyle name="SAPBEXaggData" xfId="2"/>
    <cellStyle name="SAPBEXaggData 2" xfId="18"/>
    <cellStyle name="SAPBEXaggData 2 2" xfId="23"/>
    <cellStyle name="SAPBEXaggData 3" xfId="3"/>
    <cellStyle name="SAPBEXaggData 3 2" xfId="19"/>
    <cellStyle name="SAPBEXchaText" xfId="14"/>
    <cellStyle name="SAPBEXHLevel1" xfId="4"/>
    <cellStyle name="SAPBEXHLevel1 2" xfId="17"/>
    <cellStyle name="SAPBEXHLevel2" xfId="5"/>
    <cellStyle name="SAPBEXHLevel2 2" xfId="20"/>
    <cellStyle name="SAPBEXHLevel3" xfId="6"/>
    <cellStyle name="SAPBEXHLevel3 2" xfId="7"/>
    <cellStyle name="SAPBEXHLevel3 3" xfId="8"/>
    <cellStyle name="SAPBEXHLevel3 3 2" xfId="28"/>
    <cellStyle name="SAPBEXHLevel3 4" xfId="21"/>
    <cellStyle name="SAPBEXstdData" xfId="9"/>
    <cellStyle name="SAPBEXstdData 2" xfId="10"/>
    <cellStyle name="SAPBEXstdData 2 2" xfId="22"/>
    <cellStyle name="SAPBEXstdData 2 2 2" xfId="29"/>
    <cellStyle name="SAPBEXstdData 3" xfId="11"/>
    <cellStyle name="SAPBEXstdData 3 2" xfId="12"/>
    <cellStyle name="SAPBEXstdData 3 2 2" xfId="26"/>
    <cellStyle name="SAPBEXstdData 3 3" xfId="25"/>
    <cellStyle name="SAPBEXstdItem" xfId="15"/>
    <cellStyle name="SAPBEXstdItem 2" xfId="16"/>
    <cellStyle name="Zarez 2" xfId="2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DBDBDB"/>
      <rgbColor rgb="FFFFFF99"/>
      <rgbColor rgb="FF99CCFF"/>
      <rgbColor rgb="FFFF99CC"/>
      <rgbColor rgb="FFCC99FF"/>
      <rgbColor rgb="FFFFE699"/>
      <rgbColor rgb="FF3366FF"/>
      <rgbColor rgb="FF33CCCC"/>
      <rgbColor rgb="FF99CC00"/>
      <rgbColor rgb="FFFFCC00"/>
      <rgbColor rgb="FFFF9900"/>
      <rgbColor rgb="FFFF40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zoomScale="90" zoomScaleNormal="90" workbookViewId="0">
      <selection activeCell="G23" sqref="G23"/>
    </sheetView>
  </sheetViews>
  <sheetFormatPr defaultColWidth="8.5703125" defaultRowHeight="15" x14ac:dyDescent="0.25"/>
  <cols>
    <col min="5" max="5" width="25.28515625" customWidth="1"/>
    <col min="6" max="6" width="24.5703125" customWidth="1"/>
    <col min="7" max="7" width="25.28515625" customWidth="1"/>
    <col min="8" max="8" width="23.28515625" customWidth="1"/>
    <col min="9" max="9" width="25.28515625" customWidth="1"/>
    <col min="10" max="10" width="19.42578125" customWidth="1"/>
    <col min="12" max="12" width="54.140625" customWidth="1"/>
  </cols>
  <sheetData>
    <row r="1" spans="1:12" ht="36.75" customHeight="1" x14ac:dyDescent="0.25">
      <c r="A1" s="230" t="s">
        <v>134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2" ht="18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64"/>
    </row>
    <row r="3" spans="1:12" ht="18.75" customHeight="1" x14ac:dyDescent="0.25">
      <c r="A3" s="230" t="s">
        <v>0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12" x14ac:dyDescent="0.25">
      <c r="A4" s="19"/>
      <c r="B4" s="19"/>
      <c r="C4" s="19"/>
      <c r="D4" s="19"/>
      <c r="E4" s="19"/>
      <c r="F4" s="19"/>
      <c r="G4" s="19"/>
      <c r="H4" s="2"/>
      <c r="I4" s="2"/>
      <c r="J4" s="164"/>
    </row>
    <row r="5" spans="1:12" ht="22.5" customHeight="1" x14ac:dyDescent="0.25">
      <c r="A5" s="230" t="s">
        <v>109</v>
      </c>
      <c r="B5" s="230"/>
      <c r="C5" s="230"/>
      <c r="D5" s="230"/>
      <c r="E5" s="230"/>
      <c r="F5" s="230"/>
      <c r="G5" s="230"/>
      <c r="H5" s="230"/>
      <c r="I5" s="230"/>
      <c r="J5" s="230"/>
    </row>
    <row r="6" spans="1:12" x14ac:dyDescent="0.25">
      <c r="A6" s="19"/>
      <c r="B6" s="2"/>
      <c r="C6" s="2"/>
      <c r="D6" s="2"/>
      <c r="E6" s="165"/>
      <c r="F6" s="161"/>
      <c r="G6" s="161"/>
      <c r="H6" s="161"/>
      <c r="I6" s="161"/>
      <c r="J6" s="164"/>
    </row>
    <row r="7" spans="1:12" ht="25.5" x14ac:dyDescent="0.25">
      <c r="A7" s="3"/>
      <c r="B7" s="4"/>
      <c r="C7" s="4"/>
      <c r="D7" s="5"/>
      <c r="E7" s="6"/>
      <c r="F7" s="144" t="s">
        <v>126</v>
      </c>
      <c r="G7" s="144" t="s">
        <v>127</v>
      </c>
      <c r="H7" s="144" t="s">
        <v>128</v>
      </c>
      <c r="I7" s="144" t="s">
        <v>129</v>
      </c>
      <c r="J7" s="144" t="s">
        <v>130</v>
      </c>
    </row>
    <row r="8" spans="1:12" ht="15" customHeight="1" x14ac:dyDescent="0.25">
      <c r="A8" s="225" t="s">
        <v>1</v>
      </c>
      <c r="B8" s="225"/>
      <c r="C8" s="225"/>
      <c r="D8" s="225"/>
      <c r="E8" s="225"/>
      <c r="F8" s="7">
        <v>323776140.47999996</v>
      </c>
      <c r="G8" s="187">
        <v>337399454</v>
      </c>
      <c r="H8" s="8">
        <v>391123872</v>
      </c>
      <c r="I8" s="8">
        <v>347460675</v>
      </c>
      <c r="J8" s="8">
        <v>368192904</v>
      </c>
    </row>
    <row r="9" spans="1:12" x14ac:dyDescent="0.25">
      <c r="A9" s="229" t="s">
        <v>2</v>
      </c>
      <c r="B9" s="229"/>
      <c r="C9" s="229"/>
      <c r="D9" s="229"/>
      <c r="E9" s="229"/>
      <c r="F9" s="7">
        <v>202.88</v>
      </c>
      <c r="G9" s="187">
        <v>1168</v>
      </c>
      <c r="H9" s="8">
        <v>1158</v>
      </c>
      <c r="I9" s="8">
        <v>1148</v>
      </c>
      <c r="J9" s="8">
        <v>1138</v>
      </c>
    </row>
    <row r="10" spans="1:12" ht="15" customHeight="1" x14ac:dyDescent="0.25">
      <c r="A10" s="224" t="s">
        <v>3</v>
      </c>
      <c r="B10" s="224"/>
      <c r="C10" s="224"/>
      <c r="D10" s="224"/>
      <c r="E10" s="224"/>
      <c r="F10" s="9">
        <f>SUM(F8:F9)</f>
        <v>323776343.35999995</v>
      </c>
      <c r="G10" s="10">
        <f>G8+G9</f>
        <v>337400622</v>
      </c>
      <c r="H10" s="10">
        <f>H8+H9</f>
        <v>391125030</v>
      </c>
      <c r="I10" s="10">
        <f>I8+I9</f>
        <v>347461823</v>
      </c>
      <c r="J10" s="10">
        <f>J8+J9</f>
        <v>368194042</v>
      </c>
    </row>
    <row r="11" spans="1:12" ht="15" customHeight="1" x14ac:dyDescent="0.25">
      <c r="A11" s="225" t="s">
        <v>4</v>
      </c>
      <c r="B11" s="225"/>
      <c r="C11" s="225"/>
      <c r="D11" s="225"/>
      <c r="E11" s="225"/>
      <c r="F11" s="7">
        <v>287159039.45999998</v>
      </c>
      <c r="G11" s="188">
        <v>307397828</v>
      </c>
      <c r="H11" s="8">
        <v>326471152</v>
      </c>
      <c r="I11" s="11">
        <v>337364777</v>
      </c>
      <c r="J11" s="11">
        <v>354051987</v>
      </c>
    </row>
    <row r="12" spans="1:12" x14ac:dyDescent="0.25">
      <c r="A12" s="229" t="s">
        <v>5</v>
      </c>
      <c r="B12" s="229"/>
      <c r="C12" s="229"/>
      <c r="D12" s="229"/>
      <c r="E12" s="229"/>
      <c r="F12" s="7">
        <v>38601290.340000004</v>
      </c>
      <c r="G12" s="188">
        <v>30055779</v>
      </c>
      <c r="H12" s="8">
        <v>65112295</v>
      </c>
      <c r="I12" s="11">
        <v>10201648</v>
      </c>
      <c r="J12" s="11">
        <v>14319688</v>
      </c>
    </row>
    <row r="13" spans="1:12" x14ac:dyDescent="0.25">
      <c r="A13" s="12" t="s">
        <v>6</v>
      </c>
      <c r="B13" s="13"/>
      <c r="C13" s="13"/>
      <c r="D13" s="13"/>
      <c r="E13" s="13"/>
      <c r="F13" s="9">
        <f>F11+F12</f>
        <v>325760329.79999995</v>
      </c>
      <c r="G13" s="10">
        <f>G11+G12</f>
        <v>337453607</v>
      </c>
      <c r="H13" s="10">
        <f>H11+H12</f>
        <v>391583447</v>
      </c>
      <c r="I13" s="10">
        <f>I11+I12</f>
        <v>347566425</v>
      </c>
      <c r="J13" s="10">
        <f>J11+J12</f>
        <v>368371675</v>
      </c>
    </row>
    <row r="14" spans="1:12" ht="15" customHeight="1" x14ac:dyDescent="0.25">
      <c r="A14" s="224" t="s">
        <v>7</v>
      </c>
      <c r="B14" s="224"/>
      <c r="C14" s="224"/>
      <c r="D14" s="224"/>
      <c r="E14" s="224"/>
      <c r="F14" s="9">
        <f>F10-F13</f>
        <v>-1983986.4399999976</v>
      </c>
      <c r="G14" s="10">
        <f>G10-G13</f>
        <v>-52985</v>
      </c>
      <c r="H14" s="10">
        <f>H10-H13</f>
        <v>-458417</v>
      </c>
      <c r="I14" s="10">
        <f>I10-I13</f>
        <v>-104602</v>
      </c>
      <c r="J14" s="10">
        <f>J10-J13</f>
        <v>-177633</v>
      </c>
    </row>
    <row r="15" spans="1:12" x14ac:dyDescent="0.25">
      <c r="A15" s="19"/>
      <c r="B15" s="2"/>
      <c r="C15" s="2"/>
      <c r="D15" s="2"/>
      <c r="E15" s="2"/>
      <c r="F15" s="14"/>
      <c r="G15" s="14"/>
      <c r="H15" s="14"/>
      <c r="I15" s="14"/>
      <c r="J15" s="117"/>
      <c r="L15" s="15"/>
    </row>
    <row r="16" spans="1:12" ht="18" customHeight="1" x14ac:dyDescent="0.25">
      <c r="A16" s="230" t="s">
        <v>110</v>
      </c>
      <c r="B16" s="230"/>
      <c r="C16" s="230"/>
      <c r="D16" s="230"/>
      <c r="E16" s="230"/>
      <c r="F16" s="230"/>
      <c r="G16" s="230"/>
      <c r="H16" s="230"/>
      <c r="I16" s="230"/>
      <c r="J16" s="230"/>
    </row>
    <row r="17" spans="1:12" x14ac:dyDescent="0.25">
      <c r="A17" s="19"/>
      <c r="B17" s="2"/>
      <c r="C17" s="2"/>
      <c r="D17" s="2"/>
      <c r="E17" s="2"/>
      <c r="F17" s="14"/>
      <c r="G17" s="14"/>
      <c r="H17" s="14"/>
      <c r="I17" s="14"/>
      <c r="J17" s="117"/>
    </row>
    <row r="18" spans="1:12" ht="25.5" x14ac:dyDescent="0.25">
      <c r="A18" s="3"/>
      <c r="B18" s="4"/>
      <c r="C18" s="4"/>
      <c r="D18" s="5"/>
      <c r="E18" s="6"/>
      <c r="F18" s="144" t="s">
        <v>126</v>
      </c>
      <c r="G18" s="144" t="s">
        <v>127</v>
      </c>
      <c r="H18" s="144" t="s">
        <v>128</v>
      </c>
      <c r="I18" s="144" t="s">
        <v>129</v>
      </c>
      <c r="J18" s="144" t="s">
        <v>130</v>
      </c>
    </row>
    <row r="19" spans="1:12" ht="15.75" customHeight="1" x14ac:dyDescent="0.25">
      <c r="A19" s="226" t="s">
        <v>8</v>
      </c>
      <c r="B19" s="226"/>
      <c r="C19" s="226"/>
      <c r="D19" s="226"/>
      <c r="E19" s="226"/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2" ht="15" customHeight="1" x14ac:dyDescent="0.25">
      <c r="A20" s="225" t="s">
        <v>9</v>
      </c>
      <c r="B20" s="225"/>
      <c r="C20" s="225"/>
      <c r="D20" s="225"/>
      <c r="E20" s="225"/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2" ht="15" customHeight="1" x14ac:dyDescent="0.25">
      <c r="A21" s="227" t="s">
        <v>10</v>
      </c>
      <c r="B21" s="227"/>
      <c r="C21" s="227"/>
      <c r="D21" s="227"/>
      <c r="E21" s="227"/>
      <c r="F21" s="16">
        <f>F19-F20</f>
        <v>0</v>
      </c>
      <c r="G21" s="16">
        <f>G19-G20</f>
        <v>0</v>
      </c>
      <c r="H21" s="16">
        <f>H19-H20</f>
        <v>0</v>
      </c>
      <c r="I21" s="16">
        <f>I19-I20</f>
        <v>0</v>
      </c>
      <c r="J21" s="10">
        <f>J19-J20</f>
        <v>0</v>
      </c>
    </row>
    <row r="22" spans="1:12" ht="15" customHeight="1" x14ac:dyDescent="0.25">
      <c r="A22" s="228" t="s">
        <v>11</v>
      </c>
      <c r="B22" s="228"/>
      <c r="C22" s="228"/>
      <c r="D22" s="228"/>
      <c r="E22" s="228"/>
      <c r="F22" s="146">
        <v>3523011.91</v>
      </c>
      <c r="G22" s="189">
        <v>1538450</v>
      </c>
      <c r="H22" s="175">
        <v>1485465</v>
      </c>
      <c r="I22" s="18">
        <v>1027048</v>
      </c>
      <c r="J22" s="18">
        <v>922446</v>
      </c>
      <c r="L22" s="147"/>
    </row>
    <row r="23" spans="1:12" ht="15" customHeight="1" x14ac:dyDescent="0.25">
      <c r="A23" s="228" t="s">
        <v>12</v>
      </c>
      <c r="B23" s="228"/>
      <c r="C23" s="228"/>
      <c r="D23" s="228"/>
      <c r="E23" s="228"/>
      <c r="F23" s="146">
        <v>-1539025.47</v>
      </c>
      <c r="G23" s="189">
        <v>-1485465</v>
      </c>
      <c r="H23" s="17">
        <v>-1027048</v>
      </c>
      <c r="I23" s="18">
        <v>-922446</v>
      </c>
      <c r="J23" s="18">
        <v>-744813</v>
      </c>
    </row>
    <row r="24" spans="1:12" ht="15" customHeight="1" x14ac:dyDescent="0.25">
      <c r="A24" s="224" t="s">
        <v>13</v>
      </c>
      <c r="B24" s="224"/>
      <c r="C24" s="224"/>
      <c r="D24" s="224"/>
      <c r="E24" s="224"/>
      <c r="F24" s="100">
        <f>F22+F23</f>
        <v>1983986.4400000002</v>
      </c>
      <c r="G24" s="10">
        <f>G22+G23</f>
        <v>52985</v>
      </c>
      <c r="H24" s="10">
        <f>H19+H22+H23</f>
        <v>458417</v>
      </c>
      <c r="I24" s="10">
        <f>I19+I22+I23</f>
        <v>104602</v>
      </c>
      <c r="J24" s="10">
        <f>J19+J22+J23</f>
        <v>177633</v>
      </c>
    </row>
    <row r="25" spans="1:12" ht="15" customHeight="1" x14ac:dyDescent="0.25">
      <c r="A25" s="225" t="s">
        <v>14</v>
      </c>
      <c r="B25" s="225"/>
      <c r="C25" s="225"/>
      <c r="D25" s="225"/>
      <c r="E25" s="225"/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2" ht="15" customHeight="1" x14ac:dyDescent="0.25">
      <c r="A26" s="166"/>
      <c r="B26" s="167"/>
      <c r="C26" s="167"/>
      <c r="D26" s="167"/>
      <c r="E26" s="167"/>
      <c r="F26" s="38"/>
      <c r="G26" s="38"/>
      <c r="H26" s="38"/>
      <c r="I26" s="38"/>
      <c r="J26" s="117"/>
    </row>
    <row r="27" spans="1:12" ht="15" customHeight="1" x14ac:dyDescent="0.25"/>
    <row r="28" spans="1:12" ht="19.5" customHeight="1" x14ac:dyDescent="0.25"/>
  </sheetData>
  <mergeCells count="17">
    <mergeCell ref="A1:J1"/>
    <mergeCell ref="A3:J3"/>
    <mergeCell ref="A5:J5"/>
    <mergeCell ref="A8:E8"/>
    <mergeCell ref="A9:E9"/>
    <mergeCell ref="A10:E10"/>
    <mergeCell ref="A11:E11"/>
    <mergeCell ref="A12:E12"/>
    <mergeCell ref="A14:E14"/>
    <mergeCell ref="A16:J16"/>
    <mergeCell ref="A24:E24"/>
    <mergeCell ref="A25:E25"/>
    <mergeCell ref="A19:E19"/>
    <mergeCell ref="A20:E20"/>
    <mergeCell ref="A21:E21"/>
    <mergeCell ref="A22:E22"/>
    <mergeCell ref="A23:E23"/>
  </mergeCells>
  <pageMargins left="0.7" right="0.7" top="0.75" bottom="0.75" header="0.511811023622047" footer="0.511811023622047"/>
  <pageSetup paperSize="9" scale="7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E49"/>
  <sheetViews>
    <sheetView zoomScale="90" zoomScaleNormal="90" workbookViewId="0">
      <selection activeCell="N12" sqref="N12"/>
    </sheetView>
  </sheetViews>
  <sheetFormatPr defaultColWidth="8.5703125" defaultRowHeight="15" x14ac:dyDescent="0.25"/>
  <cols>
    <col min="1" max="1" width="7.85546875" style="15" customWidth="1"/>
    <col min="2" max="2" width="9.28515625" style="15" customWidth="1"/>
    <col min="3" max="3" width="12.140625" style="15" customWidth="1"/>
    <col min="4" max="4" width="62" style="15" customWidth="1"/>
    <col min="5" max="5" width="20.85546875" style="29" customWidth="1"/>
    <col min="6" max="6" width="23.42578125" style="15" customWidth="1"/>
    <col min="7" max="7" width="22.28515625" style="15" customWidth="1"/>
    <col min="8" max="8" width="22.42578125" style="15" customWidth="1"/>
    <col min="9" max="9" width="19.5703125" style="15" customWidth="1"/>
    <col min="10" max="16384" width="8.5703125" style="15"/>
  </cols>
  <sheetData>
    <row r="1" spans="1:9" ht="18" customHeight="1" x14ac:dyDescent="0.25">
      <c r="A1" s="230" t="s">
        <v>111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25">
      <c r="A2" s="19"/>
      <c r="B2" s="19"/>
      <c r="C2" s="19"/>
      <c r="D2" s="19"/>
      <c r="E2" s="19"/>
      <c r="F2" s="2"/>
      <c r="G2" s="2"/>
      <c r="H2" s="19"/>
      <c r="I2" s="168"/>
    </row>
    <row r="3" spans="1:9" ht="15.75" customHeight="1" x14ac:dyDescent="0.25">
      <c r="A3" s="230" t="s">
        <v>112</v>
      </c>
      <c r="B3" s="230"/>
      <c r="C3" s="230"/>
      <c r="D3" s="230"/>
      <c r="E3" s="230"/>
      <c r="F3" s="230"/>
      <c r="G3" s="230"/>
      <c r="H3" s="230"/>
      <c r="I3" s="230"/>
    </row>
    <row r="4" spans="1:9" ht="18" customHeight="1" x14ac:dyDescent="0.25">
      <c r="A4" s="19"/>
      <c r="B4" s="19"/>
      <c r="C4" s="19"/>
      <c r="D4" s="19"/>
      <c r="E4" s="19"/>
      <c r="F4" s="2"/>
      <c r="G4" s="2"/>
      <c r="H4" s="2"/>
      <c r="I4" s="168"/>
    </row>
    <row r="5" spans="1:9" ht="25.5" x14ac:dyDescent="0.25">
      <c r="A5" s="20" t="s">
        <v>15</v>
      </c>
      <c r="B5" s="21" t="s">
        <v>16</v>
      </c>
      <c r="C5" s="21" t="s">
        <v>17</v>
      </c>
      <c r="D5" s="21" t="s">
        <v>18</v>
      </c>
      <c r="E5" s="143" t="s">
        <v>120</v>
      </c>
      <c r="F5" s="143" t="s">
        <v>121</v>
      </c>
      <c r="G5" s="144" t="s">
        <v>122</v>
      </c>
      <c r="H5" s="144" t="s">
        <v>19</v>
      </c>
      <c r="I5" s="144" t="s">
        <v>123</v>
      </c>
    </row>
    <row r="6" spans="1:9" s="33" customFormat="1" ht="15" customHeight="1" x14ac:dyDescent="0.25">
      <c r="A6" s="101"/>
      <c r="B6" s="111"/>
      <c r="C6" s="111"/>
      <c r="D6" s="112" t="s">
        <v>20</v>
      </c>
      <c r="E6" s="7">
        <f>E7+E14</f>
        <v>323776343.35999995</v>
      </c>
      <c r="F6" s="7">
        <f>F7+F14</f>
        <v>337400622</v>
      </c>
      <c r="G6" s="109">
        <f t="shared" ref="G6:I6" si="0">G7+G14</f>
        <v>391125030</v>
      </c>
      <c r="H6" s="109">
        <f t="shared" si="0"/>
        <v>347461823</v>
      </c>
      <c r="I6" s="109">
        <f t="shared" si="0"/>
        <v>368194042</v>
      </c>
    </row>
    <row r="7" spans="1:9" s="33" customFormat="1" ht="15" customHeight="1" x14ac:dyDescent="0.25">
      <c r="A7" s="40">
        <v>6</v>
      </c>
      <c r="B7" s="40"/>
      <c r="C7" s="40"/>
      <c r="D7" s="41" t="s">
        <v>21</v>
      </c>
      <c r="E7" s="7">
        <f>SUM(E8:E13)</f>
        <v>323776140.47999996</v>
      </c>
      <c r="F7" s="7">
        <f>SUM(F8:F13)</f>
        <v>337399454</v>
      </c>
      <c r="G7" s="51">
        <f t="shared" ref="G7:I7" si="1">SUM(G8:G13)</f>
        <v>391123872</v>
      </c>
      <c r="H7" s="51">
        <f t="shared" si="1"/>
        <v>347460675</v>
      </c>
      <c r="I7" s="51">
        <f t="shared" si="1"/>
        <v>368192904</v>
      </c>
    </row>
    <row r="8" spans="1:9" s="33" customFormat="1" ht="15" customHeight="1" x14ac:dyDescent="0.25">
      <c r="A8" s="40"/>
      <c r="B8" s="43">
        <v>63</v>
      </c>
      <c r="C8" s="43"/>
      <c r="D8" s="115" t="s">
        <v>22</v>
      </c>
      <c r="E8" s="190">
        <v>28118495.32</v>
      </c>
      <c r="F8" s="42">
        <v>677080</v>
      </c>
      <c r="G8" s="42">
        <v>11218</v>
      </c>
      <c r="H8" s="42">
        <v>103821</v>
      </c>
      <c r="I8" s="42">
        <v>11218</v>
      </c>
    </row>
    <row r="9" spans="1:9" s="33" customFormat="1" ht="15" customHeight="1" x14ac:dyDescent="0.25">
      <c r="A9" s="47"/>
      <c r="B9" s="45">
        <v>64</v>
      </c>
      <c r="C9" s="46"/>
      <c r="D9" s="113" t="s">
        <v>23</v>
      </c>
      <c r="E9" s="190">
        <v>54674.13</v>
      </c>
      <c r="F9" s="32">
        <v>40000</v>
      </c>
      <c r="G9" s="32">
        <f>35000</f>
        <v>35000</v>
      </c>
      <c r="H9" s="32">
        <v>35000</v>
      </c>
      <c r="I9" s="32">
        <v>35000</v>
      </c>
    </row>
    <row r="10" spans="1:9" s="33" customFormat="1" ht="25.5" x14ac:dyDescent="0.25">
      <c r="A10" s="47"/>
      <c r="B10" s="45">
        <v>65</v>
      </c>
      <c r="C10" s="46"/>
      <c r="D10" s="114" t="s">
        <v>24</v>
      </c>
      <c r="E10" s="190">
        <v>18034749.739999998</v>
      </c>
      <c r="F10" s="32">
        <v>14900000</v>
      </c>
      <c r="G10" s="32">
        <v>15000000</v>
      </c>
      <c r="H10" s="32">
        <v>15000000</v>
      </c>
      <c r="I10" s="32">
        <v>15000000</v>
      </c>
    </row>
    <row r="11" spans="1:9" s="33" customFormat="1" ht="31.5" customHeight="1" x14ac:dyDescent="0.25">
      <c r="A11" s="47"/>
      <c r="B11" s="45">
        <v>66</v>
      </c>
      <c r="C11" s="46"/>
      <c r="D11" s="115" t="s">
        <v>25</v>
      </c>
      <c r="E11" s="190">
        <v>2984305.41</v>
      </c>
      <c r="F11" s="32">
        <v>2982196</v>
      </c>
      <c r="G11" s="32">
        <f>1920025+2392+210700+1261971</f>
        <v>3395088</v>
      </c>
      <c r="H11" s="32">
        <f>1924726+7174+192980+15800</f>
        <v>2140680</v>
      </c>
      <c r="I11" s="32">
        <f>1956476+196750+15800</f>
        <v>2169026</v>
      </c>
    </row>
    <row r="12" spans="1:9" s="33" customFormat="1" ht="25.5" customHeight="1" x14ac:dyDescent="0.25">
      <c r="A12" s="47"/>
      <c r="B12" s="45">
        <v>67</v>
      </c>
      <c r="C12" s="46"/>
      <c r="D12" s="115" t="s">
        <v>26</v>
      </c>
      <c r="E12" s="191">
        <v>274319833.31999999</v>
      </c>
      <c r="F12" s="32">
        <v>318770178</v>
      </c>
      <c r="G12" s="32">
        <f>2031401+45969550+305750258+373728+6598371+2299226+9630032</f>
        <v>372652566</v>
      </c>
      <c r="H12" s="32">
        <f>692288+8795000+320663886</f>
        <v>330151174</v>
      </c>
      <c r="I12" s="32">
        <f>700304+12896000+337351356</f>
        <v>350947660</v>
      </c>
    </row>
    <row r="13" spans="1:9" s="33" customFormat="1" ht="15" customHeight="1" x14ac:dyDescent="0.25">
      <c r="A13" s="47"/>
      <c r="B13" s="45">
        <v>68</v>
      </c>
      <c r="C13" s="46"/>
      <c r="D13" s="115" t="s">
        <v>27</v>
      </c>
      <c r="E13" s="190">
        <v>264082.56</v>
      </c>
      <c r="F13" s="32">
        <v>30000</v>
      </c>
      <c r="G13" s="32">
        <v>30000</v>
      </c>
      <c r="H13" s="32">
        <v>30000</v>
      </c>
      <c r="I13" s="32">
        <v>30000</v>
      </c>
    </row>
    <row r="14" spans="1:9" s="33" customFormat="1" ht="15" customHeight="1" x14ac:dyDescent="0.25">
      <c r="A14" s="47">
        <v>7</v>
      </c>
      <c r="B14" s="47"/>
      <c r="C14" s="108"/>
      <c r="D14" s="116" t="s">
        <v>28</v>
      </c>
      <c r="E14" s="148">
        <f>E15</f>
        <v>202.88</v>
      </c>
      <c r="F14" s="8">
        <f>F15</f>
        <v>1168</v>
      </c>
      <c r="G14" s="8">
        <f t="shared" ref="G14:I14" si="2">G15</f>
        <v>1158</v>
      </c>
      <c r="H14" s="8">
        <f t="shared" si="2"/>
        <v>1148</v>
      </c>
      <c r="I14" s="8">
        <f t="shared" si="2"/>
        <v>1138</v>
      </c>
    </row>
    <row r="15" spans="1:9" s="33" customFormat="1" ht="15" customHeight="1" x14ac:dyDescent="0.25">
      <c r="A15" s="47"/>
      <c r="B15" s="45">
        <v>72</v>
      </c>
      <c r="C15" s="46"/>
      <c r="D15" s="118" t="s">
        <v>29</v>
      </c>
      <c r="E15" s="190">
        <v>202.88</v>
      </c>
      <c r="F15" s="32">
        <v>1168</v>
      </c>
      <c r="G15" s="32">
        <v>1158</v>
      </c>
      <c r="H15" s="32">
        <v>1148</v>
      </c>
      <c r="I15" s="32">
        <v>1138</v>
      </c>
    </row>
    <row r="16" spans="1:9" s="33" customFormat="1" ht="15" customHeight="1" x14ac:dyDescent="0.25">
      <c r="A16" s="23"/>
      <c r="B16" s="23"/>
      <c r="C16" s="23"/>
      <c r="D16" s="23"/>
      <c r="E16" s="169"/>
      <c r="F16" s="23"/>
      <c r="G16" s="24"/>
      <c r="H16" s="24"/>
      <c r="I16" s="24"/>
    </row>
    <row r="17" spans="1:1383" s="33" customFormat="1" ht="26.25" x14ac:dyDescent="0.25">
      <c r="A17" s="20" t="s">
        <v>15</v>
      </c>
      <c r="B17" s="21" t="s">
        <v>16</v>
      </c>
      <c r="C17" s="21" t="s">
        <v>30</v>
      </c>
      <c r="D17" s="21" t="s">
        <v>31</v>
      </c>
      <c r="E17" s="143" t="s">
        <v>120</v>
      </c>
      <c r="F17" s="143" t="s">
        <v>121</v>
      </c>
      <c r="G17" s="25" t="s">
        <v>122</v>
      </c>
      <c r="H17" s="25" t="s">
        <v>19</v>
      </c>
      <c r="I17" s="25" t="s">
        <v>123</v>
      </c>
    </row>
    <row r="18" spans="1:1383" s="33" customFormat="1" ht="15" customHeight="1" x14ac:dyDescent="0.25">
      <c r="A18" s="101"/>
      <c r="B18" s="101"/>
      <c r="C18" s="101"/>
      <c r="D18" s="62" t="s">
        <v>32</v>
      </c>
      <c r="E18" s="177">
        <f>E19+E26</f>
        <v>325760329.79999995</v>
      </c>
      <c r="F18" s="192">
        <f>F19+F26</f>
        <v>337453607</v>
      </c>
      <c r="G18" s="18">
        <f t="shared" ref="G18:I18" si="3">G19+G26</f>
        <v>391583447</v>
      </c>
      <c r="H18" s="18">
        <f t="shared" si="3"/>
        <v>347566425</v>
      </c>
      <c r="I18" s="18">
        <f t="shared" si="3"/>
        <v>368371675</v>
      </c>
    </row>
    <row r="19" spans="1:1383" s="33" customFormat="1" ht="15" customHeight="1" x14ac:dyDescent="0.25">
      <c r="A19" s="40">
        <v>3</v>
      </c>
      <c r="B19" s="40"/>
      <c r="C19" s="40"/>
      <c r="D19" s="41" t="s">
        <v>33</v>
      </c>
      <c r="E19" s="178">
        <f>SUM(E20:E25)</f>
        <v>287159039.45999998</v>
      </c>
      <c r="F19" s="193">
        <f>SUM(F20:F25)</f>
        <v>307397828</v>
      </c>
      <c r="G19" s="8">
        <f>SUM(G20:G25)</f>
        <v>326471152</v>
      </c>
      <c r="H19" s="8">
        <f>SUM(H20:H25)</f>
        <v>337364777</v>
      </c>
      <c r="I19" s="8">
        <f>SUM(I20:I25)</f>
        <v>354051987</v>
      </c>
    </row>
    <row r="20" spans="1:1383" s="33" customFormat="1" ht="15" customHeight="1" x14ac:dyDescent="0.25">
      <c r="A20" s="40"/>
      <c r="B20" s="43">
        <v>31</v>
      </c>
      <c r="C20" s="43"/>
      <c r="D20" s="44" t="s">
        <v>34</v>
      </c>
      <c r="E20" s="179">
        <v>149175744.52000001</v>
      </c>
      <c r="F20" s="32">
        <v>171998673</v>
      </c>
      <c r="G20" s="103">
        <v>178089835</v>
      </c>
      <c r="H20" s="103">
        <v>184330555</v>
      </c>
      <c r="I20" s="103">
        <v>192023165</v>
      </c>
    </row>
    <row r="21" spans="1:1383" s="27" customFormat="1" ht="15" customHeight="1" x14ac:dyDescent="0.2">
      <c r="A21" s="45"/>
      <c r="B21" s="46">
        <v>32</v>
      </c>
      <c r="C21" s="46"/>
      <c r="D21" s="45" t="s">
        <v>35</v>
      </c>
      <c r="E21" s="190">
        <v>137514213.16999999</v>
      </c>
      <c r="F21" s="32">
        <v>131341391</v>
      </c>
      <c r="G21" s="103">
        <v>146478345</v>
      </c>
      <c r="H21" s="103">
        <v>151400776</v>
      </c>
      <c r="I21" s="103">
        <v>160436561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  <c r="AAY21" s="23"/>
      <c r="AAZ21" s="23"/>
      <c r="ABA21" s="23"/>
      <c r="ABB21" s="23"/>
      <c r="ABC21" s="23"/>
      <c r="ABD21" s="23"/>
      <c r="ABE21" s="23"/>
      <c r="ABF21" s="23"/>
      <c r="ABG21" s="23"/>
      <c r="ABH21" s="23"/>
      <c r="ABI21" s="23"/>
      <c r="ABJ21" s="23"/>
      <c r="ABK21" s="23"/>
      <c r="ABL21" s="23"/>
      <c r="ABM21" s="23"/>
      <c r="ABN21" s="23"/>
      <c r="ABO21" s="23"/>
      <c r="ABP21" s="23"/>
      <c r="ABQ21" s="23"/>
      <c r="ABR21" s="23"/>
      <c r="ABS21" s="23"/>
      <c r="ABT21" s="23"/>
      <c r="ABU21" s="23"/>
      <c r="ABV21" s="23"/>
      <c r="ABW21" s="23"/>
      <c r="ABX21" s="23"/>
      <c r="ABY21" s="23"/>
      <c r="ABZ21" s="23"/>
      <c r="ACA21" s="23"/>
      <c r="ACB21" s="23"/>
      <c r="ACC21" s="23"/>
      <c r="ACD21" s="23"/>
      <c r="ACE21" s="23"/>
      <c r="ACF21" s="23"/>
      <c r="ACG21" s="23"/>
      <c r="ACH21" s="23"/>
      <c r="ACI21" s="23"/>
      <c r="ACJ21" s="23"/>
      <c r="ACK21" s="23"/>
      <c r="ACL21" s="23"/>
      <c r="ACM21" s="23"/>
      <c r="ACN21" s="23"/>
      <c r="ACO21" s="23"/>
      <c r="ACP21" s="23"/>
      <c r="ACQ21" s="23"/>
      <c r="ACR21" s="23"/>
      <c r="ACS21" s="23"/>
      <c r="ACT21" s="23"/>
      <c r="ACU21" s="23"/>
      <c r="ACV21" s="23"/>
      <c r="ACW21" s="23"/>
      <c r="ACX21" s="23"/>
      <c r="ACY21" s="23"/>
      <c r="ACZ21" s="23"/>
      <c r="ADA21" s="23"/>
      <c r="ADB21" s="23"/>
      <c r="ADC21" s="23"/>
      <c r="ADD21" s="23"/>
      <c r="ADE21" s="23"/>
      <c r="ADF21" s="23"/>
      <c r="ADG21" s="23"/>
      <c r="ADH21" s="23"/>
      <c r="ADI21" s="23"/>
      <c r="ADJ21" s="23"/>
      <c r="ADK21" s="23"/>
      <c r="ADL21" s="23"/>
      <c r="ADM21" s="23"/>
      <c r="ADN21" s="23"/>
      <c r="ADO21" s="23"/>
      <c r="ADP21" s="23"/>
      <c r="ADQ21" s="23"/>
      <c r="ADR21" s="23"/>
      <c r="ADS21" s="23"/>
      <c r="ADT21" s="23"/>
      <c r="ADU21" s="23"/>
      <c r="ADV21" s="23"/>
      <c r="ADW21" s="23"/>
      <c r="ADX21" s="23"/>
      <c r="ADY21" s="23"/>
      <c r="ADZ21" s="23"/>
      <c r="AEA21" s="23"/>
      <c r="AEB21" s="23"/>
      <c r="AEC21" s="23"/>
      <c r="AED21" s="23"/>
      <c r="AEE21" s="23"/>
      <c r="AEF21" s="23"/>
      <c r="AEG21" s="23"/>
      <c r="AEH21" s="23"/>
      <c r="AEI21" s="23"/>
      <c r="AEJ21" s="23"/>
      <c r="AEK21" s="23"/>
      <c r="AEL21" s="23"/>
      <c r="AEM21" s="23"/>
      <c r="AEN21" s="23"/>
      <c r="AEO21" s="23"/>
      <c r="AEP21" s="23"/>
      <c r="AEQ21" s="23"/>
      <c r="AER21" s="23"/>
      <c r="AES21" s="23"/>
      <c r="AET21" s="23"/>
      <c r="AEU21" s="23"/>
      <c r="AEV21" s="23"/>
      <c r="AEW21" s="23"/>
      <c r="AEX21" s="23"/>
      <c r="AEY21" s="23"/>
      <c r="AEZ21" s="23"/>
      <c r="AFA21" s="23"/>
      <c r="AFB21" s="23"/>
      <c r="AFC21" s="23"/>
      <c r="AFD21" s="23"/>
      <c r="AFE21" s="23"/>
      <c r="AFF21" s="23"/>
      <c r="AFG21" s="23"/>
      <c r="AFH21" s="23"/>
      <c r="AFI21" s="23"/>
      <c r="AFJ21" s="23"/>
      <c r="AFK21" s="23"/>
      <c r="AFL21" s="23"/>
      <c r="AFM21" s="23"/>
      <c r="AFN21" s="23"/>
      <c r="AFO21" s="23"/>
      <c r="AFP21" s="23"/>
      <c r="AFQ21" s="23"/>
      <c r="AFR21" s="23"/>
      <c r="AFS21" s="23"/>
      <c r="AFT21" s="23"/>
      <c r="AFU21" s="23"/>
      <c r="AFV21" s="23"/>
      <c r="AFW21" s="23"/>
      <c r="AFX21" s="23"/>
      <c r="AFY21" s="23"/>
      <c r="AFZ21" s="23"/>
      <c r="AGA21" s="23"/>
      <c r="AGB21" s="23"/>
      <c r="AGC21" s="23"/>
      <c r="AGD21" s="23"/>
      <c r="AGE21" s="23"/>
      <c r="AGF21" s="23"/>
      <c r="AGG21" s="23"/>
      <c r="AGH21" s="23"/>
      <c r="AGI21" s="23"/>
      <c r="AGJ21" s="23"/>
      <c r="AGK21" s="23"/>
      <c r="AGL21" s="23"/>
      <c r="AGM21" s="23"/>
      <c r="AGN21" s="23"/>
      <c r="AGO21" s="23"/>
      <c r="AGP21" s="23"/>
      <c r="AGQ21" s="23"/>
      <c r="AGR21" s="23"/>
      <c r="AGS21" s="23"/>
      <c r="AGT21" s="23"/>
      <c r="AGU21" s="23"/>
      <c r="AGV21" s="23"/>
      <c r="AGW21" s="23"/>
      <c r="AGX21" s="23"/>
      <c r="AGY21" s="23"/>
      <c r="AGZ21" s="23"/>
      <c r="AHA21" s="23"/>
      <c r="AHB21" s="23"/>
      <c r="AHC21" s="23"/>
      <c r="AHD21" s="23"/>
      <c r="AHE21" s="23"/>
      <c r="AHF21" s="23"/>
      <c r="AHG21" s="23"/>
      <c r="AHH21" s="23"/>
      <c r="AHI21" s="23"/>
      <c r="AHJ21" s="23"/>
      <c r="AHK21" s="23"/>
      <c r="AHL21" s="23"/>
      <c r="AHM21" s="23"/>
      <c r="AHN21" s="23"/>
      <c r="AHO21" s="23"/>
      <c r="AHP21" s="23"/>
      <c r="AHQ21" s="23"/>
      <c r="AHR21" s="23"/>
      <c r="AHS21" s="23"/>
      <c r="AHT21" s="23"/>
      <c r="AHU21" s="23"/>
      <c r="AHV21" s="23"/>
      <c r="AHW21" s="23"/>
      <c r="AHX21" s="23"/>
      <c r="AHY21" s="23"/>
      <c r="AHZ21" s="23"/>
      <c r="AIA21" s="23"/>
      <c r="AIB21" s="23"/>
      <c r="AIC21" s="23"/>
      <c r="AID21" s="23"/>
      <c r="AIE21" s="23"/>
      <c r="AIF21" s="23"/>
      <c r="AIG21" s="23"/>
      <c r="AIH21" s="23"/>
      <c r="AII21" s="23"/>
      <c r="AIJ21" s="23"/>
      <c r="AIK21" s="23"/>
      <c r="AIL21" s="23"/>
      <c r="AIM21" s="23"/>
      <c r="AIN21" s="23"/>
      <c r="AIO21" s="23"/>
      <c r="AIP21" s="23"/>
      <c r="AIQ21" s="23"/>
      <c r="AIR21" s="23"/>
      <c r="AIS21" s="23"/>
      <c r="AIT21" s="23"/>
      <c r="AIU21" s="23"/>
      <c r="AIV21" s="23"/>
      <c r="AIW21" s="23"/>
      <c r="AIX21" s="23"/>
      <c r="AIY21" s="23"/>
      <c r="AIZ21" s="23"/>
      <c r="AJA21" s="23"/>
      <c r="AJB21" s="23"/>
      <c r="AJC21" s="23"/>
      <c r="AJD21" s="23"/>
      <c r="AJE21" s="23"/>
      <c r="AJF21" s="23"/>
      <c r="AJG21" s="23"/>
      <c r="AJH21" s="23"/>
      <c r="AJI21" s="23"/>
      <c r="AJJ21" s="23"/>
      <c r="AJK21" s="23"/>
      <c r="AJL21" s="23"/>
      <c r="AJM21" s="23"/>
      <c r="AJN21" s="23"/>
      <c r="AJO21" s="23"/>
      <c r="AJP21" s="23"/>
      <c r="AJQ21" s="23"/>
      <c r="AJR21" s="23"/>
      <c r="AJS21" s="23"/>
      <c r="AJT21" s="23"/>
      <c r="AJU21" s="23"/>
      <c r="AJV21" s="23"/>
      <c r="AJW21" s="23"/>
      <c r="AJX21" s="23"/>
      <c r="AJY21" s="23"/>
      <c r="AJZ21" s="23"/>
      <c r="AKA21" s="23"/>
      <c r="AKB21" s="23"/>
      <c r="AKC21" s="23"/>
      <c r="AKD21" s="23"/>
      <c r="AKE21" s="23"/>
      <c r="AKF21" s="23"/>
      <c r="AKG21" s="23"/>
      <c r="AKH21" s="23"/>
      <c r="AKI21" s="23"/>
      <c r="AKJ21" s="23"/>
      <c r="AKK21" s="23"/>
      <c r="AKL21" s="23"/>
      <c r="AKM21" s="23"/>
      <c r="AKN21" s="23"/>
      <c r="AKO21" s="23"/>
      <c r="AKP21" s="23"/>
      <c r="AKQ21" s="23"/>
      <c r="AKR21" s="23"/>
      <c r="AKS21" s="23"/>
      <c r="AKT21" s="23"/>
      <c r="AKU21" s="23"/>
      <c r="AKV21" s="23"/>
      <c r="AKW21" s="23"/>
      <c r="AKX21" s="23"/>
      <c r="AKY21" s="23"/>
      <c r="AKZ21" s="23"/>
      <c r="ALA21" s="23"/>
      <c r="ALB21" s="23"/>
      <c r="ALC21" s="23"/>
      <c r="ALD21" s="23"/>
      <c r="ALE21" s="23"/>
      <c r="ALF21" s="23"/>
      <c r="ALG21" s="23"/>
      <c r="ALH21" s="23"/>
      <c r="ALI21" s="23"/>
      <c r="ALJ21" s="23"/>
      <c r="ALK21" s="23"/>
      <c r="ALL21" s="23"/>
      <c r="ALM21" s="23"/>
      <c r="ALN21" s="23"/>
      <c r="ALO21" s="23"/>
      <c r="ALP21" s="23"/>
      <c r="ALQ21" s="23"/>
      <c r="ALR21" s="23"/>
      <c r="ALS21" s="23"/>
      <c r="ALT21" s="23"/>
      <c r="ALU21" s="23"/>
      <c r="ALV21" s="23"/>
      <c r="ALW21" s="23"/>
      <c r="ALX21" s="23"/>
      <c r="ALY21" s="23"/>
      <c r="ALZ21" s="23"/>
      <c r="AMA21" s="23"/>
      <c r="AMB21" s="23"/>
      <c r="AMC21" s="23"/>
      <c r="AMD21" s="23"/>
      <c r="AME21" s="23"/>
      <c r="AMF21" s="23"/>
      <c r="AMG21" s="23"/>
      <c r="AMH21" s="23"/>
      <c r="AMI21" s="23"/>
      <c r="AMJ21" s="23"/>
      <c r="AMK21" s="23"/>
      <c r="AML21" s="23"/>
      <c r="AMM21" s="23"/>
      <c r="AMN21" s="23"/>
      <c r="AMO21" s="23"/>
      <c r="AMP21" s="23"/>
      <c r="AMQ21" s="23"/>
      <c r="AMR21" s="23"/>
      <c r="AMS21" s="23"/>
      <c r="AMT21" s="23"/>
      <c r="AMU21" s="23"/>
      <c r="AMV21" s="23"/>
      <c r="AMW21" s="23"/>
      <c r="AMX21" s="23"/>
      <c r="AMY21" s="23"/>
      <c r="AMZ21" s="23"/>
      <c r="ANA21" s="23"/>
      <c r="ANB21" s="23"/>
      <c r="ANC21" s="23"/>
      <c r="AND21" s="23"/>
      <c r="ANE21" s="23"/>
      <c r="ANF21" s="23"/>
      <c r="ANG21" s="23"/>
      <c r="ANH21" s="23"/>
      <c r="ANI21" s="23"/>
      <c r="ANJ21" s="23"/>
      <c r="ANK21" s="23"/>
      <c r="ANL21" s="23"/>
      <c r="ANM21" s="23"/>
      <c r="ANN21" s="23"/>
      <c r="ANO21" s="23"/>
      <c r="ANP21" s="23"/>
      <c r="ANQ21" s="23"/>
      <c r="ANR21" s="23"/>
      <c r="ANS21" s="23"/>
      <c r="ANT21" s="23"/>
      <c r="ANU21" s="23"/>
      <c r="ANV21" s="23"/>
      <c r="ANW21" s="23"/>
      <c r="ANX21" s="23"/>
      <c r="ANY21" s="23"/>
      <c r="ANZ21" s="23"/>
      <c r="AOA21" s="23"/>
      <c r="AOB21" s="23"/>
      <c r="AOC21" s="23"/>
      <c r="AOD21" s="23"/>
      <c r="AOE21" s="23"/>
      <c r="AOF21" s="23"/>
      <c r="AOG21" s="23"/>
      <c r="AOH21" s="23"/>
      <c r="AOI21" s="23"/>
      <c r="AOJ21" s="23"/>
      <c r="AOK21" s="23"/>
      <c r="AOL21" s="23"/>
      <c r="AOM21" s="23"/>
      <c r="AON21" s="23"/>
      <c r="AOO21" s="23"/>
      <c r="AOP21" s="23"/>
      <c r="AOQ21" s="23"/>
      <c r="AOR21" s="23"/>
      <c r="AOS21" s="23"/>
      <c r="AOT21" s="23"/>
      <c r="AOU21" s="23"/>
      <c r="AOV21" s="23"/>
      <c r="AOW21" s="23"/>
      <c r="AOX21" s="23"/>
      <c r="AOY21" s="23"/>
      <c r="AOZ21" s="23"/>
      <c r="APA21" s="23"/>
      <c r="APB21" s="23"/>
      <c r="APC21" s="23"/>
      <c r="APD21" s="23"/>
      <c r="APE21" s="23"/>
      <c r="APF21" s="23"/>
      <c r="APG21" s="23"/>
      <c r="APH21" s="23"/>
      <c r="API21" s="23"/>
      <c r="APJ21" s="23"/>
      <c r="APK21" s="23"/>
      <c r="APL21" s="23"/>
      <c r="APM21" s="23"/>
      <c r="APN21" s="23"/>
      <c r="APO21" s="23"/>
      <c r="APP21" s="23"/>
      <c r="APQ21" s="23"/>
      <c r="APR21" s="23"/>
      <c r="APS21" s="23"/>
      <c r="APT21" s="23"/>
      <c r="APU21" s="23"/>
      <c r="APV21" s="23"/>
      <c r="APW21" s="23"/>
      <c r="APX21" s="23"/>
      <c r="APY21" s="23"/>
      <c r="APZ21" s="23"/>
      <c r="AQA21" s="23"/>
      <c r="AQB21" s="23"/>
      <c r="AQC21" s="23"/>
      <c r="AQD21" s="23"/>
      <c r="AQE21" s="23"/>
      <c r="AQF21" s="23"/>
      <c r="AQG21" s="23"/>
      <c r="AQH21" s="23"/>
      <c r="AQI21" s="23"/>
      <c r="AQJ21" s="23"/>
      <c r="AQK21" s="23"/>
      <c r="AQL21" s="23"/>
      <c r="AQM21" s="23"/>
      <c r="AQN21" s="23"/>
      <c r="AQO21" s="23"/>
      <c r="AQP21" s="23"/>
      <c r="AQQ21" s="23"/>
      <c r="AQR21" s="23"/>
      <c r="AQS21" s="23"/>
      <c r="AQT21" s="23"/>
      <c r="AQU21" s="23"/>
      <c r="AQV21" s="23"/>
      <c r="AQW21" s="23"/>
      <c r="AQX21" s="23"/>
      <c r="AQY21" s="23"/>
      <c r="AQZ21" s="23"/>
      <c r="ARA21" s="23"/>
      <c r="ARB21" s="23"/>
      <c r="ARC21" s="23"/>
      <c r="ARD21" s="23"/>
      <c r="ARE21" s="23"/>
      <c r="ARF21" s="23"/>
      <c r="ARG21" s="23"/>
      <c r="ARH21" s="23"/>
      <c r="ARI21" s="23"/>
      <c r="ARJ21" s="23"/>
      <c r="ARK21" s="23"/>
      <c r="ARL21" s="23"/>
      <c r="ARM21" s="23"/>
      <c r="ARN21" s="23"/>
      <c r="ARO21" s="23"/>
      <c r="ARP21" s="23"/>
      <c r="ARQ21" s="23"/>
      <c r="ARR21" s="23"/>
      <c r="ARS21" s="23"/>
      <c r="ART21" s="23"/>
      <c r="ARU21" s="23"/>
      <c r="ARV21" s="23"/>
      <c r="ARW21" s="23"/>
      <c r="ARX21" s="23"/>
      <c r="ARY21" s="23"/>
      <c r="ARZ21" s="23"/>
      <c r="ASA21" s="23"/>
      <c r="ASB21" s="23"/>
      <c r="ASC21" s="23"/>
      <c r="ASD21" s="23"/>
      <c r="ASE21" s="23"/>
      <c r="ASF21" s="23"/>
      <c r="ASG21" s="23"/>
      <c r="ASH21" s="23"/>
      <c r="ASI21" s="23"/>
      <c r="ASJ21" s="23"/>
      <c r="ASK21" s="23"/>
      <c r="ASL21" s="23"/>
      <c r="ASM21" s="23"/>
      <c r="ASN21" s="23"/>
      <c r="ASO21" s="23"/>
      <c r="ASP21" s="23"/>
      <c r="ASQ21" s="23"/>
      <c r="ASR21" s="23"/>
      <c r="ASS21" s="23"/>
      <c r="AST21" s="23"/>
      <c r="ASU21" s="23"/>
      <c r="ASV21" s="23"/>
      <c r="ASW21" s="23"/>
      <c r="ASX21" s="23"/>
      <c r="ASY21" s="23"/>
      <c r="ASZ21" s="23"/>
      <c r="ATA21" s="23"/>
      <c r="ATB21" s="23"/>
      <c r="ATC21" s="23"/>
      <c r="ATD21" s="23"/>
      <c r="ATE21" s="23"/>
      <c r="ATF21" s="23"/>
      <c r="ATG21" s="23"/>
      <c r="ATH21" s="23"/>
      <c r="ATI21" s="23"/>
      <c r="ATJ21" s="23"/>
      <c r="ATK21" s="23"/>
      <c r="ATL21" s="23"/>
      <c r="ATM21" s="23"/>
      <c r="ATN21" s="23"/>
      <c r="ATO21" s="23"/>
      <c r="ATP21" s="23"/>
      <c r="ATQ21" s="23"/>
      <c r="ATR21" s="23"/>
      <c r="ATS21" s="23"/>
      <c r="ATT21" s="23"/>
      <c r="ATU21" s="23"/>
      <c r="ATV21" s="23"/>
      <c r="ATW21" s="23"/>
      <c r="ATX21" s="23"/>
      <c r="ATY21" s="23"/>
      <c r="ATZ21" s="23"/>
      <c r="AUA21" s="23"/>
      <c r="AUB21" s="23"/>
      <c r="AUC21" s="23"/>
      <c r="AUD21" s="23"/>
      <c r="AUE21" s="23"/>
      <c r="AUF21" s="23"/>
      <c r="AUG21" s="23"/>
      <c r="AUH21" s="23"/>
      <c r="AUI21" s="23"/>
      <c r="AUJ21" s="23"/>
      <c r="AUK21" s="23"/>
      <c r="AUL21" s="23"/>
      <c r="AUM21" s="23"/>
      <c r="AUN21" s="23"/>
      <c r="AUO21" s="23"/>
      <c r="AUP21" s="23"/>
      <c r="AUQ21" s="23"/>
      <c r="AUR21" s="23"/>
      <c r="AUS21" s="23"/>
      <c r="AUT21" s="23"/>
      <c r="AUU21" s="23"/>
      <c r="AUV21" s="23"/>
      <c r="AUW21" s="23"/>
      <c r="AUX21" s="23"/>
      <c r="AUY21" s="23"/>
      <c r="AUZ21" s="23"/>
      <c r="AVA21" s="23"/>
      <c r="AVB21" s="23"/>
      <c r="AVC21" s="23"/>
      <c r="AVD21" s="23"/>
      <c r="AVE21" s="23"/>
      <c r="AVF21" s="23"/>
      <c r="AVG21" s="23"/>
      <c r="AVH21" s="23"/>
      <c r="AVI21" s="23"/>
      <c r="AVJ21" s="23"/>
      <c r="AVK21" s="23"/>
      <c r="AVL21" s="23"/>
      <c r="AVM21" s="23"/>
      <c r="AVN21" s="23"/>
      <c r="AVO21" s="23"/>
      <c r="AVP21" s="23"/>
      <c r="AVQ21" s="23"/>
      <c r="AVR21" s="23"/>
      <c r="AVS21" s="23"/>
      <c r="AVT21" s="23"/>
      <c r="AVU21" s="23"/>
      <c r="AVV21" s="23"/>
      <c r="AVW21" s="23"/>
      <c r="AVX21" s="23"/>
      <c r="AVY21" s="23"/>
      <c r="AVZ21" s="23"/>
      <c r="AWA21" s="23"/>
      <c r="AWB21" s="23"/>
      <c r="AWC21" s="23"/>
      <c r="AWD21" s="23"/>
      <c r="AWE21" s="23"/>
      <c r="AWF21" s="23"/>
      <c r="AWG21" s="23"/>
      <c r="AWH21" s="23"/>
      <c r="AWI21" s="23"/>
      <c r="AWJ21" s="23"/>
      <c r="AWK21" s="23"/>
      <c r="AWL21" s="23"/>
      <c r="AWM21" s="23"/>
      <c r="AWN21" s="23"/>
      <c r="AWO21" s="23"/>
      <c r="AWP21" s="23"/>
      <c r="AWQ21" s="23"/>
      <c r="AWR21" s="23"/>
      <c r="AWS21" s="23"/>
      <c r="AWT21" s="23"/>
      <c r="AWU21" s="23"/>
      <c r="AWV21" s="23"/>
      <c r="AWW21" s="23"/>
      <c r="AWX21" s="23"/>
      <c r="AWY21" s="23"/>
      <c r="AWZ21" s="23"/>
      <c r="AXA21" s="23"/>
      <c r="AXB21" s="23"/>
      <c r="AXC21" s="23"/>
      <c r="AXD21" s="23"/>
      <c r="AXE21" s="23"/>
      <c r="AXF21" s="23"/>
      <c r="AXG21" s="23"/>
      <c r="AXH21" s="23"/>
      <c r="AXI21" s="23"/>
      <c r="AXJ21" s="23"/>
      <c r="AXK21" s="23"/>
      <c r="AXL21" s="23"/>
      <c r="AXM21" s="23"/>
      <c r="AXN21" s="23"/>
      <c r="AXO21" s="23"/>
      <c r="AXP21" s="23"/>
      <c r="AXQ21" s="23"/>
      <c r="AXR21" s="23"/>
      <c r="AXS21" s="23"/>
      <c r="AXT21" s="23"/>
      <c r="AXU21" s="23"/>
      <c r="AXV21" s="23"/>
      <c r="AXW21" s="23"/>
      <c r="AXX21" s="23"/>
      <c r="AXY21" s="23"/>
      <c r="AXZ21" s="23"/>
      <c r="AYA21" s="23"/>
      <c r="AYB21" s="23"/>
      <c r="AYC21" s="23"/>
      <c r="AYD21" s="23"/>
      <c r="AYE21" s="23"/>
      <c r="AYF21" s="23"/>
      <c r="AYG21" s="23"/>
      <c r="AYH21" s="23"/>
      <c r="AYI21" s="23"/>
      <c r="AYJ21" s="23"/>
      <c r="AYK21" s="23"/>
      <c r="AYL21" s="23"/>
      <c r="AYM21" s="23"/>
      <c r="AYN21" s="23"/>
      <c r="AYO21" s="23"/>
      <c r="AYP21" s="23"/>
      <c r="AYQ21" s="23"/>
      <c r="AYR21" s="23"/>
      <c r="AYS21" s="23"/>
      <c r="AYT21" s="23"/>
      <c r="AYU21" s="23"/>
      <c r="AYV21" s="23"/>
      <c r="AYW21" s="23"/>
      <c r="AYX21" s="23"/>
      <c r="AYY21" s="23"/>
      <c r="AYZ21" s="23"/>
      <c r="AZA21" s="23"/>
      <c r="AZB21" s="23"/>
      <c r="AZC21" s="23"/>
      <c r="AZD21" s="23"/>
      <c r="AZE21" s="23"/>
      <c r="AZF21" s="23"/>
      <c r="AZG21" s="23"/>
      <c r="AZH21" s="23"/>
      <c r="AZI21" s="23"/>
      <c r="AZJ21" s="23"/>
      <c r="AZK21" s="23"/>
      <c r="AZL21" s="23"/>
      <c r="AZM21" s="23"/>
      <c r="AZN21" s="23"/>
      <c r="AZO21" s="23"/>
      <c r="AZP21" s="23"/>
      <c r="AZQ21" s="23"/>
      <c r="AZR21" s="23"/>
      <c r="AZS21" s="23"/>
      <c r="AZT21" s="23"/>
      <c r="AZU21" s="23"/>
      <c r="AZV21" s="23"/>
      <c r="AZW21" s="23"/>
      <c r="AZX21" s="23"/>
      <c r="AZY21" s="23"/>
      <c r="AZZ21" s="23"/>
      <c r="BAA21" s="23"/>
      <c r="BAB21" s="23"/>
      <c r="BAC21" s="23"/>
      <c r="BAD21" s="23"/>
      <c r="BAE21" s="23"/>
    </row>
    <row r="22" spans="1:1383" ht="15" customHeight="1" x14ac:dyDescent="0.25">
      <c r="A22" s="45"/>
      <c r="B22" s="45">
        <v>34</v>
      </c>
      <c r="C22" s="46"/>
      <c r="D22" s="46" t="s">
        <v>36</v>
      </c>
      <c r="E22" s="182">
        <v>356978</v>
      </c>
      <c r="F22" s="32">
        <v>3219451</v>
      </c>
      <c r="G22" s="103">
        <v>1462211</v>
      </c>
      <c r="H22" s="103">
        <v>1462211</v>
      </c>
      <c r="I22" s="103">
        <v>1462211</v>
      </c>
    </row>
    <row r="23" spans="1:1383" ht="15" customHeight="1" x14ac:dyDescent="0.25">
      <c r="A23" s="45"/>
      <c r="B23" s="45">
        <v>35</v>
      </c>
      <c r="C23" s="46"/>
      <c r="D23" s="46" t="s">
        <v>108</v>
      </c>
      <c r="E23" s="179"/>
      <c r="F23" s="32">
        <v>620843</v>
      </c>
      <c r="G23" s="103">
        <v>310711</v>
      </c>
      <c r="H23" s="103"/>
      <c r="I23" s="103"/>
    </row>
    <row r="24" spans="1:1383" ht="15" customHeight="1" x14ac:dyDescent="0.25">
      <c r="A24" s="104"/>
      <c r="B24" s="104">
        <v>36</v>
      </c>
      <c r="C24" s="105"/>
      <c r="D24" s="105" t="s">
        <v>102</v>
      </c>
      <c r="E24" s="180"/>
      <c r="F24" s="106">
        <v>82370</v>
      </c>
      <c r="G24" s="107"/>
      <c r="H24" s="107">
        <v>41185</v>
      </c>
      <c r="I24" s="107"/>
    </row>
    <row r="25" spans="1:1383" ht="15" customHeight="1" x14ac:dyDescent="0.25">
      <c r="A25" s="45"/>
      <c r="B25" s="45">
        <v>38</v>
      </c>
      <c r="C25" s="46"/>
      <c r="D25" s="46" t="s">
        <v>37</v>
      </c>
      <c r="E25" s="182">
        <v>112103.77</v>
      </c>
      <c r="F25" s="32">
        <v>135100</v>
      </c>
      <c r="G25" s="103">
        <v>130050</v>
      </c>
      <c r="H25" s="103">
        <v>130050</v>
      </c>
      <c r="I25" s="103">
        <v>130050</v>
      </c>
    </row>
    <row r="26" spans="1:1383" s="33" customFormat="1" ht="15" customHeight="1" x14ac:dyDescent="0.25">
      <c r="A26" s="47">
        <v>4</v>
      </c>
      <c r="B26" s="47"/>
      <c r="C26" s="108"/>
      <c r="D26" s="48" t="s">
        <v>38</v>
      </c>
      <c r="E26" s="181">
        <f>E27+E28+E29</f>
        <v>38601290.340000004</v>
      </c>
      <c r="F26" s="8">
        <f>F27+F28+F29</f>
        <v>30055779</v>
      </c>
      <c r="G26" s="109">
        <f t="shared" ref="G26:I26" si="4">G27+G28+G29</f>
        <v>65112295</v>
      </c>
      <c r="H26" s="109">
        <f t="shared" si="4"/>
        <v>10201648</v>
      </c>
      <c r="I26" s="109">
        <f t="shared" si="4"/>
        <v>14319688</v>
      </c>
    </row>
    <row r="27" spans="1:1383" ht="15" customHeight="1" x14ac:dyDescent="0.25">
      <c r="A27" s="45"/>
      <c r="B27" s="43">
        <v>41</v>
      </c>
      <c r="C27" s="46"/>
      <c r="D27" s="49" t="s">
        <v>39</v>
      </c>
      <c r="E27" s="179"/>
      <c r="F27" s="32"/>
      <c r="G27" s="103"/>
      <c r="H27" s="103"/>
      <c r="I27" s="103"/>
    </row>
    <row r="28" spans="1:1383" s="33" customFormat="1" ht="15" customHeight="1" x14ac:dyDescent="0.25">
      <c r="A28" s="47"/>
      <c r="B28" s="43">
        <v>42</v>
      </c>
      <c r="C28" s="110"/>
      <c r="D28" s="46" t="s">
        <v>40</v>
      </c>
      <c r="E28" s="182">
        <v>16802239.91</v>
      </c>
      <c r="F28" s="32">
        <v>6429152</v>
      </c>
      <c r="G28" s="103">
        <v>23107107</v>
      </c>
      <c r="H28" s="103">
        <v>6790348</v>
      </c>
      <c r="I28" s="103">
        <v>10798188</v>
      </c>
    </row>
    <row r="29" spans="1:1383" s="33" customFormat="1" ht="15" customHeight="1" x14ac:dyDescent="0.25">
      <c r="A29" s="40"/>
      <c r="B29" s="43">
        <v>45</v>
      </c>
      <c r="C29" s="46"/>
      <c r="D29" s="46" t="s">
        <v>41</v>
      </c>
      <c r="E29" s="190">
        <v>21799050.43</v>
      </c>
      <c r="F29" s="32">
        <v>23626627</v>
      </c>
      <c r="G29" s="32">
        <v>42005188</v>
      </c>
      <c r="H29" s="32">
        <v>3411300</v>
      </c>
      <c r="I29" s="32">
        <v>3521500</v>
      </c>
    </row>
    <row r="30" spans="1:1383" x14ac:dyDescent="0.25">
      <c r="A30" s="117"/>
      <c r="B30" s="117"/>
      <c r="C30" s="117"/>
      <c r="D30" s="117"/>
      <c r="E30" s="117"/>
      <c r="F30" s="117"/>
      <c r="G30" s="28"/>
      <c r="H30" s="28"/>
      <c r="I30" s="170"/>
    </row>
    <row r="31" spans="1:1383" x14ac:dyDescent="0.25">
      <c r="A31" s="117"/>
      <c r="B31" s="117"/>
      <c r="C31" s="117"/>
      <c r="D31" s="117"/>
      <c r="E31" s="117"/>
      <c r="F31" s="117"/>
      <c r="G31" s="117"/>
      <c r="H31" s="117"/>
      <c r="I31" s="117"/>
    </row>
    <row r="32" spans="1:1383" ht="15" customHeight="1" x14ac:dyDescent="0.25">
      <c r="G32" s="29"/>
      <c r="H32" s="29"/>
      <c r="I32" s="29"/>
    </row>
    <row r="33" spans="7:9" x14ac:dyDescent="0.25">
      <c r="G33" s="29"/>
      <c r="H33" s="29"/>
      <c r="I33" s="29"/>
    </row>
    <row r="34" spans="7:9" x14ac:dyDescent="0.25">
      <c r="G34" s="29"/>
      <c r="H34" s="29"/>
      <c r="I34" s="29"/>
    </row>
    <row r="35" spans="7:9" x14ac:dyDescent="0.25">
      <c r="G35" s="29"/>
      <c r="H35" s="29"/>
      <c r="I35" s="29"/>
    </row>
    <row r="36" spans="7:9" x14ac:dyDescent="0.25">
      <c r="G36" s="29"/>
      <c r="H36" s="29"/>
      <c r="I36" s="29"/>
    </row>
    <row r="37" spans="7:9" ht="15" customHeight="1" x14ac:dyDescent="0.25">
      <c r="G37" s="29"/>
      <c r="H37" s="29"/>
      <c r="I37" s="29"/>
    </row>
    <row r="38" spans="7:9" x14ac:dyDescent="0.25">
      <c r="G38" s="29"/>
      <c r="H38" s="29"/>
      <c r="I38" s="29"/>
    </row>
    <row r="39" spans="7:9" x14ac:dyDescent="0.25">
      <c r="G39" s="29"/>
      <c r="H39" s="29"/>
      <c r="I39" s="29"/>
    </row>
    <row r="40" spans="7:9" x14ac:dyDescent="0.25">
      <c r="G40" s="29"/>
      <c r="H40" s="29"/>
      <c r="I40" s="29"/>
    </row>
    <row r="41" spans="7:9" x14ac:dyDescent="0.25">
      <c r="G41" s="29"/>
      <c r="H41" s="29"/>
      <c r="I41" s="29"/>
    </row>
    <row r="42" spans="7:9" ht="18.75" customHeight="1" x14ac:dyDescent="0.25">
      <c r="G42" s="29"/>
      <c r="H42" s="29"/>
      <c r="I42" s="29"/>
    </row>
    <row r="43" spans="7:9" ht="18.75" customHeight="1" x14ac:dyDescent="0.25">
      <c r="G43" s="29"/>
      <c r="H43" s="29"/>
      <c r="I43" s="29"/>
    </row>
    <row r="44" spans="7:9" x14ac:dyDescent="0.25">
      <c r="G44" s="29"/>
      <c r="H44" s="29"/>
      <c r="I44" s="29"/>
    </row>
    <row r="45" spans="7:9" x14ac:dyDescent="0.25">
      <c r="G45" s="29"/>
      <c r="H45" s="29"/>
      <c r="I45" s="29"/>
    </row>
    <row r="46" spans="7:9" x14ac:dyDescent="0.25">
      <c r="G46" s="29"/>
      <c r="H46" s="29"/>
      <c r="I46" s="29"/>
    </row>
    <row r="47" spans="7:9" x14ac:dyDescent="0.25">
      <c r="G47" s="29"/>
      <c r="H47" s="29"/>
      <c r="I47" s="29"/>
    </row>
    <row r="48" spans="7:9" x14ac:dyDescent="0.25">
      <c r="G48" s="29"/>
      <c r="H48" s="29"/>
      <c r="I48" s="29"/>
    </row>
    <row r="49" spans="7:9" x14ac:dyDescent="0.25">
      <c r="G49" s="29"/>
      <c r="H49" s="29"/>
      <c r="I49" s="29"/>
    </row>
  </sheetData>
  <mergeCells count="2">
    <mergeCell ref="A1:I1"/>
    <mergeCell ref="A3:I3"/>
  </mergeCells>
  <pageMargins left="0.7" right="0.7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opLeftCell="A37" zoomScale="80" zoomScaleNormal="80" workbookViewId="0">
      <selection activeCell="B48" sqref="B48"/>
    </sheetView>
  </sheetViews>
  <sheetFormatPr defaultColWidth="8.5703125" defaultRowHeight="15" x14ac:dyDescent="0.25"/>
  <cols>
    <col min="1" max="1" width="10" customWidth="1"/>
    <col min="2" max="2" width="59.85546875" customWidth="1"/>
    <col min="3" max="3" width="20.140625" customWidth="1"/>
    <col min="4" max="4" width="20.85546875" customWidth="1"/>
    <col min="5" max="5" width="21.42578125" customWidth="1"/>
    <col min="6" max="6" width="23.85546875" customWidth="1"/>
    <col min="7" max="7" width="23.28515625" customWidth="1"/>
    <col min="8" max="8" width="11.28515625" customWidth="1"/>
    <col min="9" max="9" width="16.7109375" customWidth="1"/>
    <col min="10" max="10" width="18" customWidth="1"/>
    <col min="11" max="11" width="17.7109375" customWidth="1"/>
    <col min="12" max="12" width="18.85546875" customWidth="1"/>
  </cols>
  <sheetData>
    <row r="1" spans="1:11" ht="18" x14ac:dyDescent="0.25">
      <c r="B1" s="1"/>
      <c r="C1" s="1"/>
      <c r="D1" s="30"/>
      <c r="E1" s="30"/>
    </row>
    <row r="2" spans="1:11" ht="15.75" customHeight="1" x14ac:dyDescent="0.25">
      <c r="A2" s="117"/>
      <c r="B2" s="230" t="s">
        <v>113</v>
      </c>
      <c r="C2" s="230"/>
      <c r="D2" s="230"/>
      <c r="E2" s="230"/>
      <c r="F2" s="230"/>
      <c r="G2" s="230"/>
    </row>
    <row r="3" spans="1:11" x14ac:dyDescent="0.25">
      <c r="A3" s="117"/>
      <c r="B3" s="19"/>
      <c r="C3" s="19"/>
      <c r="D3" s="30"/>
      <c r="E3" s="30"/>
      <c r="F3" s="117"/>
      <c r="G3" s="117"/>
    </row>
    <row r="4" spans="1:11" ht="31.5" x14ac:dyDescent="0.25">
      <c r="A4" s="171"/>
      <c r="B4" s="20" t="s">
        <v>42</v>
      </c>
      <c r="C4" s="162" t="s">
        <v>120</v>
      </c>
      <c r="D4" s="162" t="s">
        <v>121</v>
      </c>
      <c r="E4" s="174" t="s">
        <v>122</v>
      </c>
      <c r="F4" s="174" t="s">
        <v>19</v>
      </c>
      <c r="G4" s="174" t="s">
        <v>123</v>
      </c>
    </row>
    <row r="5" spans="1:11" s="22" customFormat="1" ht="15" customHeight="1" x14ac:dyDescent="0.25">
      <c r="A5" s="119"/>
      <c r="B5" s="41" t="s">
        <v>20</v>
      </c>
      <c r="C5" s="7">
        <f>C6+C9+C11+C13+C20+C22+C24</f>
        <v>323776343.35999995</v>
      </c>
      <c r="D5" s="8">
        <f>D6+D9+D11+D13+D20+D22+D24</f>
        <v>337400622</v>
      </c>
      <c r="E5" s="109">
        <f>E6+E9+E11+E13+E20+E22+E24</f>
        <v>391125030</v>
      </c>
      <c r="F5" s="109">
        <f>F6+F9+F11+F13+F20+F22+F24</f>
        <v>347461823</v>
      </c>
      <c r="G5" s="109">
        <f>G6+G9+G11+G13+G20+G22+G24</f>
        <v>368194042</v>
      </c>
      <c r="H5" s="31"/>
      <c r="I5" s="31"/>
      <c r="J5" s="31"/>
      <c r="K5" s="31"/>
    </row>
    <row r="6" spans="1:11" s="22" customFormat="1" ht="15" customHeight="1" x14ac:dyDescent="0.25">
      <c r="A6" s="120">
        <v>1</v>
      </c>
      <c r="B6" s="41" t="s">
        <v>43</v>
      </c>
      <c r="C6" s="7">
        <f>C7+C8</f>
        <v>28231048.449999999</v>
      </c>
      <c r="D6" s="8">
        <f>D7+D8</f>
        <v>37494833</v>
      </c>
      <c r="E6" s="109">
        <f>E7+E8</f>
        <v>48000951</v>
      </c>
      <c r="F6" s="109">
        <f>F7+F8</f>
        <v>9487288</v>
      </c>
      <c r="G6" s="109">
        <f>G7+G8</f>
        <v>13596304</v>
      </c>
      <c r="H6" s="31"/>
      <c r="I6" s="31"/>
    </row>
    <row r="7" spans="1:11" ht="15" customHeight="1" x14ac:dyDescent="0.25">
      <c r="A7" s="121">
        <v>11</v>
      </c>
      <c r="B7" s="122" t="s">
        <v>43</v>
      </c>
      <c r="C7" s="182">
        <v>28231048.449999999</v>
      </c>
      <c r="D7" s="183">
        <v>37494833</v>
      </c>
      <c r="E7" s="103">
        <v>48000951</v>
      </c>
      <c r="F7" s="103">
        <v>9487288</v>
      </c>
      <c r="G7" s="202">
        <v>13596304</v>
      </c>
      <c r="H7" s="15"/>
    </row>
    <row r="8" spans="1:11" ht="15" customHeight="1" x14ac:dyDescent="0.25">
      <c r="A8" s="121">
        <v>12</v>
      </c>
      <c r="B8" s="123" t="s">
        <v>44</v>
      </c>
      <c r="C8" s="102"/>
      <c r="D8" s="184"/>
      <c r="E8" s="103"/>
      <c r="F8" s="103"/>
      <c r="G8" s="103"/>
      <c r="H8" s="15"/>
    </row>
    <row r="9" spans="1:11" s="22" customFormat="1" ht="15" customHeight="1" x14ac:dyDescent="0.25">
      <c r="A9" s="120">
        <v>3</v>
      </c>
      <c r="B9" s="151" t="s">
        <v>45</v>
      </c>
      <c r="C9" s="7">
        <f>C10</f>
        <v>2476523.42</v>
      </c>
      <c r="D9" s="8">
        <f>D10</f>
        <v>2753490</v>
      </c>
      <c r="E9" s="109">
        <f>E10</f>
        <v>1955025</v>
      </c>
      <c r="F9" s="109">
        <f>F10</f>
        <v>1959726</v>
      </c>
      <c r="G9" s="109">
        <f>G10</f>
        <v>1991476</v>
      </c>
      <c r="H9" s="33"/>
    </row>
    <row r="10" spans="1:11" ht="15" customHeight="1" x14ac:dyDescent="0.25">
      <c r="A10" s="121">
        <v>31</v>
      </c>
      <c r="B10" s="124" t="s">
        <v>45</v>
      </c>
      <c r="C10" s="182">
        <v>2476523.42</v>
      </c>
      <c r="D10" s="184">
        <v>2753490</v>
      </c>
      <c r="E10" s="103">
        <v>1955025</v>
      </c>
      <c r="F10" s="103">
        <v>1959726</v>
      </c>
      <c r="G10" s="103">
        <v>1991476</v>
      </c>
      <c r="H10" s="15"/>
    </row>
    <row r="11" spans="1:11" s="22" customFormat="1" ht="15" customHeight="1" x14ac:dyDescent="0.25">
      <c r="A11" s="120">
        <v>4</v>
      </c>
      <c r="B11" s="151" t="s">
        <v>46</v>
      </c>
      <c r="C11" s="7">
        <f>C12</f>
        <v>256838867.41</v>
      </c>
      <c r="D11" s="8">
        <f>D12</f>
        <v>290788621</v>
      </c>
      <c r="E11" s="109">
        <f>E12</f>
        <v>320780258</v>
      </c>
      <c r="F11" s="109">
        <f>F12</f>
        <v>335693886</v>
      </c>
      <c r="G11" s="109">
        <f>G12</f>
        <v>352381356</v>
      </c>
      <c r="H11" s="33"/>
    </row>
    <row r="12" spans="1:11" ht="15" customHeight="1" x14ac:dyDescent="0.25">
      <c r="A12" s="121">
        <v>43</v>
      </c>
      <c r="B12" s="124" t="s">
        <v>47</v>
      </c>
      <c r="C12" s="182">
        <v>256838867.41</v>
      </c>
      <c r="D12" s="184">
        <v>290788621</v>
      </c>
      <c r="E12" s="103">
        <v>320780258</v>
      </c>
      <c r="F12" s="103">
        <v>335693886</v>
      </c>
      <c r="G12" s="103">
        <v>352381356</v>
      </c>
      <c r="H12" s="15"/>
    </row>
    <row r="13" spans="1:11" s="22" customFormat="1" ht="15" customHeight="1" x14ac:dyDescent="0.25">
      <c r="A13" s="120">
        <v>5</v>
      </c>
      <c r="B13" s="54" t="s">
        <v>48</v>
      </c>
      <c r="C13" s="7">
        <f>SUM(C14:C19)</f>
        <v>28118495.32</v>
      </c>
      <c r="D13" s="8">
        <f>SUM(D14:D19)</f>
        <v>1847207</v>
      </c>
      <c r="E13" s="109">
        <f>SUM(E14:E19)</f>
        <v>6985709</v>
      </c>
      <c r="F13" s="109">
        <f>SUM(F14:F19)</f>
        <v>110995</v>
      </c>
      <c r="G13" s="109">
        <f>SUM(G14:G19)</f>
        <v>11218</v>
      </c>
      <c r="H13" s="34"/>
    </row>
    <row r="14" spans="1:11" s="15" customFormat="1" ht="15" customHeight="1" x14ac:dyDescent="0.25">
      <c r="A14" s="203">
        <v>51000</v>
      </c>
      <c r="B14" s="195" t="s">
        <v>141</v>
      </c>
      <c r="C14" s="194"/>
      <c r="D14" s="184">
        <v>207644</v>
      </c>
      <c r="E14" s="103">
        <v>11218</v>
      </c>
      <c r="F14" s="103">
        <v>103821</v>
      </c>
      <c r="G14" s="103">
        <v>11218</v>
      </c>
    </row>
    <row r="15" spans="1:11" ht="15" customHeight="1" x14ac:dyDescent="0.25">
      <c r="A15" s="121">
        <v>52</v>
      </c>
      <c r="B15" s="124" t="s">
        <v>49</v>
      </c>
      <c r="C15" s="102">
        <v>15160874.720000001</v>
      </c>
      <c r="D15" s="184">
        <v>469436</v>
      </c>
      <c r="E15" s="103"/>
      <c r="F15" s="103"/>
      <c r="G15" s="103"/>
      <c r="H15" s="15"/>
      <c r="I15" s="22"/>
      <c r="J15" s="22"/>
      <c r="K15" s="22"/>
    </row>
    <row r="16" spans="1:11" ht="15" customHeight="1" x14ac:dyDescent="0.25">
      <c r="A16" s="121">
        <v>55</v>
      </c>
      <c r="B16" s="124" t="s">
        <v>50</v>
      </c>
      <c r="C16" s="102"/>
      <c r="D16" s="184"/>
      <c r="E16" s="103"/>
      <c r="F16" s="103"/>
      <c r="G16" s="103"/>
      <c r="H16" s="15"/>
    </row>
    <row r="17" spans="1:11" s="15" customFormat="1" ht="25.5" x14ac:dyDescent="0.25">
      <c r="A17" s="203">
        <v>56311</v>
      </c>
      <c r="B17" s="195" t="s">
        <v>145</v>
      </c>
      <c r="C17" s="194"/>
      <c r="D17" s="184"/>
      <c r="E17" s="185">
        <v>2392</v>
      </c>
      <c r="F17" s="185">
        <v>7174</v>
      </c>
      <c r="G17" s="185"/>
      <c r="I17" s="35"/>
      <c r="J17" s="35"/>
    </row>
    <row r="18" spans="1:11" ht="15" customHeight="1" x14ac:dyDescent="0.25">
      <c r="A18" s="125">
        <v>57</v>
      </c>
      <c r="B18" s="124" t="s">
        <v>131</v>
      </c>
      <c r="C18" s="102"/>
      <c r="D18" s="184"/>
      <c r="E18" s="103"/>
      <c r="F18" s="103"/>
      <c r="G18" s="103"/>
      <c r="H18" s="15"/>
      <c r="I18" s="35"/>
      <c r="J18" s="35"/>
      <c r="K18" s="22"/>
    </row>
    <row r="19" spans="1:11" ht="28.5" x14ac:dyDescent="0.25">
      <c r="A19" s="204">
        <v>58100</v>
      </c>
      <c r="B19" s="222" t="s">
        <v>139</v>
      </c>
      <c r="C19" s="102">
        <v>12957620.6</v>
      </c>
      <c r="D19" s="184">
        <v>1170127</v>
      </c>
      <c r="E19" s="103">
        <v>6972099</v>
      </c>
      <c r="F19" s="103"/>
      <c r="G19" s="103"/>
      <c r="H19" s="15"/>
      <c r="I19" s="15"/>
      <c r="J19" s="15"/>
    </row>
    <row r="20" spans="1:11" s="22" customFormat="1" ht="15" customHeight="1" x14ac:dyDescent="0.25">
      <c r="A20" s="120">
        <v>6</v>
      </c>
      <c r="B20" s="54" t="s">
        <v>51</v>
      </c>
      <c r="C20" s="7">
        <f>C21</f>
        <v>562456.12</v>
      </c>
      <c r="D20" s="8">
        <f>D21</f>
        <v>268706</v>
      </c>
      <c r="E20" s="109">
        <f>E21</f>
        <v>1472671</v>
      </c>
      <c r="F20" s="109">
        <f>F21</f>
        <v>208780</v>
      </c>
      <c r="G20" s="109">
        <f>G21</f>
        <v>212550</v>
      </c>
      <c r="H20" s="33"/>
      <c r="I20" s="31"/>
    </row>
    <row r="21" spans="1:11" ht="15" customHeight="1" x14ac:dyDescent="0.25">
      <c r="A21" s="125">
        <v>61</v>
      </c>
      <c r="B21" s="124" t="s">
        <v>52</v>
      </c>
      <c r="C21" s="102">
        <v>562456.12</v>
      </c>
      <c r="D21" s="184">
        <v>268706</v>
      </c>
      <c r="E21" s="103">
        <v>1472671</v>
      </c>
      <c r="F21" s="103">
        <v>208780</v>
      </c>
      <c r="G21" s="103">
        <v>212550</v>
      </c>
      <c r="H21" s="15"/>
    </row>
    <row r="22" spans="1:11" s="22" customFormat="1" ht="30" customHeight="1" x14ac:dyDescent="0.25">
      <c r="A22" s="120">
        <v>7</v>
      </c>
      <c r="B22" s="55" t="s">
        <v>53</v>
      </c>
      <c r="C22" s="7">
        <f>C23</f>
        <v>202.88</v>
      </c>
      <c r="D22" s="8">
        <f>D23</f>
        <v>1168</v>
      </c>
      <c r="E22" s="109">
        <f>E23</f>
        <v>1158</v>
      </c>
      <c r="F22" s="109">
        <f>F23</f>
        <v>1148</v>
      </c>
      <c r="G22" s="109">
        <f>G23</f>
        <v>1138</v>
      </c>
      <c r="H22" s="33"/>
    </row>
    <row r="23" spans="1:11" ht="25.5" x14ac:dyDescent="0.25">
      <c r="A23" s="125">
        <v>71</v>
      </c>
      <c r="B23" s="124" t="s">
        <v>53</v>
      </c>
      <c r="C23" s="102">
        <v>202.88</v>
      </c>
      <c r="D23" s="184">
        <v>1168</v>
      </c>
      <c r="E23" s="103">
        <v>1158</v>
      </c>
      <c r="F23" s="103">
        <v>1148</v>
      </c>
      <c r="G23" s="103">
        <v>1138</v>
      </c>
      <c r="H23" s="15"/>
    </row>
    <row r="24" spans="1:11" ht="15" customHeight="1" x14ac:dyDescent="0.25">
      <c r="A24" s="120">
        <v>8</v>
      </c>
      <c r="B24" s="126" t="s">
        <v>132</v>
      </c>
      <c r="C24" s="7">
        <f>C25</f>
        <v>7548749.7599999998</v>
      </c>
      <c r="D24" s="8">
        <f>D25</f>
        <v>4246597</v>
      </c>
      <c r="E24" s="109">
        <f>E25</f>
        <v>11929258</v>
      </c>
      <c r="F24" s="109">
        <f>F25</f>
        <v>0</v>
      </c>
      <c r="G24" s="109">
        <f>G25</f>
        <v>0</v>
      </c>
      <c r="H24" s="15"/>
    </row>
    <row r="25" spans="1:11" ht="15" customHeight="1" x14ac:dyDescent="0.25">
      <c r="A25" s="125">
        <v>815</v>
      </c>
      <c r="B25" s="124" t="s">
        <v>133</v>
      </c>
      <c r="C25" s="102">
        <v>7548749.7599999998</v>
      </c>
      <c r="D25" s="183">
        <v>4246597</v>
      </c>
      <c r="E25" s="103">
        <v>11929258</v>
      </c>
      <c r="F25" s="103"/>
      <c r="G25" s="202"/>
      <c r="H25" s="15"/>
    </row>
    <row r="26" spans="1:11" x14ac:dyDescent="0.25">
      <c r="A26" s="117"/>
      <c r="B26" s="36"/>
      <c r="C26" s="37"/>
      <c r="D26" s="37"/>
      <c r="E26" s="37"/>
      <c r="F26" s="37"/>
      <c r="G26" s="37"/>
      <c r="H26" s="15"/>
    </row>
    <row r="27" spans="1:11" ht="15" customHeight="1" x14ac:dyDescent="0.25">
      <c r="A27" s="231" t="s">
        <v>11</v>
      </c>
      <c r="B27" s="231"/>
      <c r="C27" s="231"/>
      <c r="D27" s="231"/>
      <c r="E27" s="117"/>
      <c r="F27" s="117"/>
      <c r="G27" s="117"/>
      <c r="H27" s="15"/>
    </row>
    <row r="28" spans="1:11" ht="15" customHeight="1" x14ac:dyDescent="0.25">
      <c r="A28" s="127">
        <v>931</v>
      </c>
      <c r="B28" s="128" t="s">
        <v>56</v>
      </c>
      <c r="C28" s="197">
        <v>1274185</v>
      </c>
      <c r="D28" s="185">
        <v>38741</v>
      </c>
      <c r="E28" s="129">
        <v>24800</v>
      </c>
      <c r="F28" s="32">
        <v>21300</v>
      </c>
      <c r="G28" s="32">
        <v>18500</v>
      </c>
      <c r="H28" s="15"/>
    </row>
    <row r="29" spans="1:11" ht="15" customHeight="1" x14ac:dyDescent="0.25">
      <c r="A29" s="127">
        <v>943</v>
      </c>
      <c r="B29" s="128" t="s">
        <v>57</v>
      </c>
      <c r="C29" s="197">
        <v>947987</v>
      </c>
      <c r="D29" s="185">
        <v>943310</v>
      </c>
      <c r="E29" s="129">
        <v>867178</v>
      </c>
      <c r="F29" s="32">
        <v>734272</v>
      </c>
      <c r="G29" s="32">
        <v>656270</v>
      </c>
      <c r="H29" s="15"/>
      <c r="I29" s="147"/>
      <c r="J29" s="147"/>
    </row>
    <row r="30" spans="1:11" s="15" customFormat="1" ht="15" customHeight="1" x14ac:dyDescent="0.25">
      <c r="A30" s="207">
        <v>951</v>
      </c>
      <c r="B30" s="208" t="s">
        <v>137</v>
      </c>
      <c r="C30" s="199"/>
      <c r="D30" s="185"/>
      <c r="E30" s="200">
        <v>179651</v>
      </c>
      <c r="F30" s="184">
        <v>123153</v>
      </c>
      <c r="G30" s="184">
        <v>118073</v>
      </c>
      <c r="I30" s="147"/>
      <c r="J30" s="147"/>
    </row>
    <row r="31" spans="1:11" ht="15" customHeight="1" x14ac:dyDescent="0.25">
      <c r="A31" s="127">
        <v>952</v>
      </c>
      <c r="B31" s="128" t="s">
        <v>58</v>
      </c>
      <c r="C31" s="197">
        <v>934716</v>
      </c>
      <c r="D31" s="185">
        <v>182901</v>
      </c>
      <c r="E31" s="196"/>
      <c r="F31" s="103"/>
      <c r="G31" s="103"/>
      <c r="H31" s="15"/>
      <c r="I31" s="147"/>
      <c r="J31" s="147"/>
    </row>
    <row r="32" spans="1:11" ht="15" customHeight="1" x14ac:dyDescent="0.25">
      <c r="A32" s="127">
        <v>961</v>
      </c>
      <c r="B32" s="128" t="s">
        <v>59</v>
      </c>
      <c r="C32" s="197">
        <v>350195</v>
      </c>
      <c r="D32" s="185">
        <v>357365</v>
      </c>
      <c r="E32" s="129">
        <v>397703</v>
      </c>
      <c r="F32" s="32">
        <v>132190</v>
      </c>
      <c r="G32" s="32">
        <v>113470</v>
      </c>
      <c r="H32" s="15"/>
    </row>
    <row r="33" spans="1:11" ht="15" customHeight="1" x14ac:dyDescent="0.25">
      <c r="A33" s="127">
        <v>971</v>
      </c>
      <c r="B33" s="128" t="s">
        <v>60</v>
      </c>
      <c r="C33" s="218">
        <v>15930</v>
      </c>
      <c r="D33" s="185">
        <v>16133</v>
      </c>
      <c r="E33" s="129">
        <v>16133</v>
      </c>
      <c r="F33" s="32">
        <v>16133</v>
      </c>
      <c r="G33" s="32">
        <v>16133</v>
      </c>
      <c r="H33" s="15"/>
      <c r="I33" s="22"/>
      <c r="J33" s="22"/>
      <c r="K33" s="22"/>
    </row>
    <row r="34" spans="1:11" ht="15" customHeight="1" x14ac:dyDescent="0.25">
      <c r="A34" s="232" t="s">
        <v>61</v>
      </c>
      <c r="B34" s="232"/>
      <c r="C34" s="109">
        <f>SUM(C28:C33)</f>
        <v>3523013</v>
      </c>
      <c r="D34" s="8">
        <f>SUM(D28:D33)</f>
        <v>1538450</v>
      </c>
      <c r="E34" s="8">
        <f>SUM(E28:E33)</f>
        <v>1485465</v>
      </c>
      <c r="F34" s="8">
        <f>SUM(F28:F33)</f>
        <v>1027048</v>
      </c>
      <c r="G34" s="8">
        <f>SUM(G28:G33)</f>
        <v>922446</v>
      </c>
      <c r="H34" s="15"/>
    </row>
    <row r="35" spans="1:11" ht="15" customHeight="1" x14ac:dyDescent="0.25">
      <c r="A35" s="117"/>
      <c r="B35" s="38"/>
      <c r="C35" s="117"/>
      <c r="D35" s="117"/>
      <c r="E35" s="117"/>
      <c r="F35" s="117"/>
      <c r="G35" s="117"/>
      <c r="H35" s="15"/>
      <c r="I35" s="22"/>
      <c r="J35" s="22"/>
      <c r="K35" s="22"/>
    </row>
    <row r="36" spans="1:11" ht="15" customHeight="1" x14ac:dyDescent="0.25">
      <c r="A36" s="130"/>
      <c r="B36" s="150" t="s">
        <v>32</v>
      </c>
      <c r="C36" s="7">
        <f>C37+C40+C42+C44+C51+C53+C55</f>
        <v>325760329.79999995</v>
      </c>
      <c r="D36" s="8">
        <f>D37+D40+D42+D44+D51+D53+D55</f>
        <v>337453607</v>
      </c>
      <c r="E36" s="109">
        <f>E37+E40+E42+E44+E51+E53+E55</f>
        <v>391583447</v>
      </c>
      <c r="F36" s="109">
        <f>F37+F40+F42+F44+F51+F53+F55</f>
        <v>347566425</v>
      </c>
      <c r="G36" s="109">
        <f>G37+G40+G42+G44+G51+G53+G55</f>
        <v>368371675</v>
      </c>
      <c r="H36" s="15"/>
    </row>
    <row r="37" spans="1:11" ht="15" customHeight="1" x14ac:dyDescent="0.25">
      <c r="A37" s="131">
        <v>1</v>
      </c>
      <c r="B37" s="150" t="s">
        <v>43</v>
      </c>
      <c r="C37" s="7">
        <f>C38+C39</f>
        <v>28231048.449999999</v>
      </c>
      <c r="D37" s="8">
        <f>D38+D39</f>
        <v>37494833</v>
      </c>
      <c r="E37" s="8">
        <f>E38+E39</f>
        <v>48000951</v>
      </c>
      <c r="F37" s="8">
        <f>F38+F39</f>
        <v>9487288</v>
      </c>
      <c r="G37" s="8">
        <f>G38+G39</f>
        <v>13596304</v>
      </c>
      <c r="H37" s="15"/>
    </row>
    <row r="38" spans="1:11" ht="15" customHeight="1" x14ac:dyDescent="0.25">
      <c r="A38" s="121">
        <v>11</v>
      </c>
      <c r="B38" s="132" t="s">
        <v>43</v>
      </c>
      <c r="C38" s="102">
        <v>28231048.449999999</v>
      </c>
      <c r="D38" s="184">
        <v>37494833</v>
      </c>
      <c r="E38" s="32">
        <v>48000951</v>
      </c>
      <c r="F38" s="32">
        <v>9487288</v>
      </c>
      <c r="G38" s="32">
        <v>13596304</v>
      </c>
      <c r="H38" s="15"/>
    </row>
    <row r="39" spans="1:11" ht="15" customHeight="1" x14ac:dyDescent="0.25">
      <c r="A39" s="121">
        <v>12</v>
      </c>
      <c r="B39" s="133" t="s">
        <v>44</v>
      </c>
      <c r="C39" s="102"/>
      <c r="D39" s="184">
        <v>0</v>
      </c>
      <c r="E39" s="32"/>
      <c r="F39" s="32"/>
      <c r="G39" s="32"/>
      <c r="H39" s="15"/>
    </row>
    <row r="40" spans="1:11" ht="15" customHeight="1" x14ac:dyDescent="0.25">
      <c r="A40" s="120">
        <v>3</v>
      </c>
      <c r="B40" s="150" t="s">
        <v>45</v>
      </c>
      <c r="C40" s="7">
        <f>C41</f>
        <v>3713085.3</v>
      </c>
      <c r="D40" s="8">
        <f>D41</f>
        <v>2767431</v>
      </c>
      <c r="E40" s="8">
        <f>E41</f>
        <v>1958525</v>
      </c>
      <c r="F40" s="8">
        <f>F41</f>
        <v>1962526</v>
      </c>
      <c r="G40" s="8">
        <f>G41</f>
        <v>1994576</v>
      </c>
      <c r="H40" s="15"/>
    </row>
    <row r="41" spans="1:11" ht="15" customHeight="1" x14ac:dyDescent="0.25">
      <c r="A41" s="125">
        <v>31</v>
      </c>
      <c r="B41" s="134" t="s">
        <v>62</v>
      </c>
      <c r="C41" s="102">
        <v>3713085.3</v>
      </c>
      <c r="D41" s="184">
        <v>2767431</v>
      </c>
      <c r="E41" s="32">
        <v>1958525</v>
      </c>
      <c r="F41" s="32">
        <v>1962526</v>
      </c>
      <c r="G41" s="32">
        <v>1994576</v>
      </c>
      <c r="H41" s="15"/>
    </row>
    <row r="42" spans="1:11" ht="15" customHeight="1" x14ac:dyDescent="0.25">
      <c r="A42" s="120">
        <v>4</v>
      </c>
      <c r="B42" s="150" t="s">
        <v>63</v>
      </c>
      <c r="C42" s="7">
        <f>C43</f>
        <v>256843562.77000001</v>
      </c>
      <c r="D42" s="8">
        <f>D43</f>
        <v>290864753</v>
      </c>
      <c r="E42" s="8">
        <f>E43</f>
        <v>320913164</v>
      </c>
      <c r="F42" s="8">
        <f>F43</f>
        <v>335771888</v>
      </c>
      <c r="G42" s="8">
        <f>G43</f>
        <v>352483441</v>
      </c>
      <c r="H42" s="15"/>
    </row>
    <row r="43" spans="1:11" ht="15" customHeight="1" x14ac:dyDescent="0.25">
      <c r="A43" s="125">
        <v>43</v>
      </c>
      <c r="B43" s="134" t="s">
        <v>47</v>
      </c>
      <c r="C43" s="102">
        <v>256843562.77000001</v>
      </c>
      <c r="D43" s="184">
        <v>290864753</v>
      </c>
      <c r="E43" s="32">
        <v>320913164</v>
      </c>
      <c r="F43" s="32">
        <v>335771888</v>
      </c>
      <c r="G43" s="32">
        <v>352483441</v>
      </c>
      <c r="H43" s="15"/>
    </row>
    <row r="44" spans="1:11" ht="15" customHeight="1" x14ac:dyDescent="0.25">
      <c r="A44" s="120">
        <v>5</v>
      </c>
      <c r="B44" s="135" t="s">
        <v>48</v>
      </c>
      <c r="C44" s="7">
        <f>SUM(C45:C50)</f>
        <v>28868597.68</v>
      </c>
      <c r="D44" s="8">
        <f>SUM(D45:D50)</f>
        <v>1850457</v>
      </c>
      <c r="E44" s="8">
        <f>SUM(E45:E50)</f>
        <v>7042207</v>
      </c>
      <c r="F44" s="8">
        <f>SUM(F45:F50)</f>
        <v>116075</v>
      </c>
      <c r="G44" s="8">
        <f>SUM(G45:G50)</f>
        <v>67716</v>
      </c>
      <c r="H44" s="15"/>
    </row>
    <row r="45" spans="1:11" s="15" customFormat="1" ht="15" customHeight="1" x14ac:dyDescent="0.25">
      <c r="A45" s="203">
        <v>51000</v>
      </c>
      <c r="B45" s="195" t="s">
        <v>141</v>
      </c>
      <c r="C45" s="102"/>
      <c r="D45" s="184">
        <v>207644</v>
      </c>
      <c r="E45" s="32">
        <v>67716</v>
      </c>
      <c r="F45" s="32">
        <v>108901</v>
      </c>
      <c r="G45" s="32">
        <v>67716</v>
      </c>
    </row>
    <row r="46" spans="1:11" ht="15" customHeight="1" x14ac:dyDescent="0.25">
      <c r="A46" s="125">
        <v>52</v>
      </c>
      <c r="B46" s="134" t="s">
        <v>49</v>
      </c>
      <c r="C46" s="102">
        <v>15910977.08</v>
      </c>
      <c r="D46" s="186">
        <v>472686</v>
      </c>
      <c r="E46" s="136"/>
      <c r="F46" s="136"/>
      <c r="G46" s="136"/>
      <c r="H46" s="15"/>
    </row>
    <row r="47" spans="1:11" ht="15" customHeight="1" x14ac:dyDescent="0.25">
      <c r="A47" s="125">
        <v>55</v>
      </c>
      <c r="B47" s="134" t="s">
        <v>50</v>
      </c>
      <c r="C47" s="102"/>
      <c r="D47" s="184">
        <v>0</v>
      </c>
      <c r="E47" s="32"/>
      <c r="F47" s="32"/>
      <c r="G47" s="32"/>
      <c r="H47" s="15"/>
    </row>
    <row r="48" spans="1:11" ht="25.5" x14ac:dyDescent="0.25">
      <c r="A48" s="205">
        <v>56311</v>
      </c>
      <c r="B48" s="195" t="s">
        <v>145</v>
      </c>
      <c r="C48" s="137"/>
      <c r="D48" s="184"/>
      <c r="E48" s="32">
        <v>2392</v>
      </c>
      <c r="F48" s="32">
        <v>7174</v>
      </c>
      <c r="G48" s="32"/>
      <c r="H48" s="15"/>
    </row>
    <row r="49" spans="1:11" ht="15" customHeight="1" x14ac:dyDescent="0.25">
      <c r="A49" s="205">
        <v>57</v>
      </c>
      <c r="B49" s="206" t="s">
        <v>131</v>
      </c>
      <c r="C49" s="137"/>
      <c r="D49" s="184">
        <v>0</v>
      </c>
      <c r="E49" s="32"/>
      <c r="F49" s="32"/>
      <c r="G49" s="32"/>
      <c r="H49" s="15"/>
    </row>
    <row r="50" spans="1:11" ht="15" customHeight="1" x14ac:dyDescent="0.25">
      <c r="A50" s="204">
        <v>58100</v>
      </c>
      <c r="B50" s="223" t="s">
        <v>139</v>
      </c>
      <c r="C50" s="102">
        <v>12957620.6</v>
      </c>
      <c r="D50" s="184">
        <v>1170127</v>
      </c>
      <c r="E50" s="32">
        <v>6972099</v>
      </c>
      <c r="F50" s="32"/>
      <c r="G50" s="32"/>
      <c r="H50" s="15"/>
    </row>
    <row r="51" spans="1:11" ht="15" customHeight="1" x14ac:dyDescent="0.25">
      <c r="A51" s="120">
        <v>6</v>
      </c>
      <c r="B51" s="135" t="s">
        <v>51</v>
      </c>
      <c r="C51" s="7">
        <f>C52</f>
        <v>555285.84</v>
      </c>
      <c r="D51" s="8">
        <f>D52</f>
        <v>228368</v>
      </c>
      <c r="E51" s="8">
        <f>E52</f>
        <v>1738184</v>
      </c>
      <c r="F51" s="8">
        <f>F52</f>
        <v>227500</v>
      </c>
      <c r="G51" s="8">
        <f>G52</f>
        <v>228500</v>
      </c>
      <c r="H51" s="15"/>
    </row>
    <row r="52" spans="1:11" ht="15" customHeight="1" x14ac:dyDescent="0.25">
      <c r="A52" s="125">
        <v>61</v>
      </c>
      <c r="B52" s="134" t="s">
        <v>52</v>
      </c>
      <c r="C52" s="102">
        <v>555285.84</v>
      </c>
      <c r="D52" s="184">
        <v>228368</v>
      </c>
      <c r="E52" s="32">
        <v>1738184</v>
      </c>
      <c r="F52" s="32">
        <v>227500</v>
      </c>
      <c r="G52" s="32">
        <v>228500</v>
      </c>
      <c r="H52" s="15"/>
    </row>
    <row r="53" spans="1:11" ht="31.5" customHeight="1" x14ac:dyDescent="0.25">
      <c r="A53" s="120">
        <v>7</v>
      </c>
      <c r="B53" s="138" t="s">
        <v>53</v>
      </c>
      <c r="C53" s="7">
        <f>C54</f>
        <v>0</v>
      </c>
      <c r="D53" s="8">
        <f>D54</f>
        <v>1168</v>
      </c>
      <c r="E53" s="8">
        <f>E54</f>
        <v>1158</v>
      </c>
      <c r="F53" s="8">
        <f>F54</f>
        <v>1148</v>
      </c>
      <c r="G53" s="8">
        <f>G54</f>
        <v>1138</v>
      </c>
      <c r="H53" s="15"/>
      <c r="I53" s="15"/>
      <c r="J53" s="15"/>
      <c r="K53" s="15"/>
    </row>
    <row r="54" spans="1:11" ht="25.5" x14ac:dyDescent="0.25">
      <c r="A54" s="110">
        <v>71</v>
      </c>
      <c r="B54" s="134" t="s">
        <v>53</v>
      </c>
      <c r="C54" s="102">
        <v>0</v>
      </c>
      <c r="D54" s="184">
        <v>1168</v>
      </c>
      <c r="E54" s="32">
        <v>1158</v>
      </c>
      <c r="F54" s="32">
        <v>1148</v>
      </c>
      <c r="G54" s="32">
        <v>1138</v>
      </c>
      <c r="H54" s="15"/>
    </row>
    <row r="55" spans="1:11" ht="15" customHeight="1" x14ac:dyDescent="0.25">
      <c r="A55" s="120">
        <v>8</v>
      </c>
      <c r="B55" s="126" t="s">
        <v>55</v>
      </c>
      <c r="C55" s="7">
        <f>C56</f>
        <v>7548749.7599999998</v>
      </c>
      <c r="D55" s="8">
        <f>D56</f>
        <v>4246597</v>
      </c>
      <c r="E55" s="8">
        <f>E56</f>
        <v>11929258</v>
      </c>
      <c r="F55" s="8">
        <f>F56</f>
        <v>0</v>
      </c>
      <c r="G55" s="8">
        <f>G56</f>
        <v>0</v>
      </c>
      <c r="H55" s="15"/>
    </row>
    <row r="56" spans="1:11" ht="15" customHeight="1" x14ac:dyDescent="0.25">
      <c r="A56" s="125">
        <v>815</v>
      </c>
      <c r="B56" s="124" t="s">
        <v>133</v>
      </c>
      <c r="C56" s="102">
        <v>7548749.7599999998</v>
      </c>
      <c r="D56" s="184">
        <v>4246597</v>
      </c>
      <c r="E56" s="32">
        <v>11929258</v>
      </c>
      <c r="F56" s="32"/>
      <c r="G56" s="32"/>
      <c r="H56" s="15"/>
    </row>
    <row r="57" spans="1:11" ht="15" customHeight="1" x14ac:dyDescent="0.25">
      <c r="A57" s="139"/>
      <c r="B57" s="36"/>
      <c r="C57" s="140"/>
      <c r="D57" s="37"/>
      <c r="E57" s="37"/>
      <c r="F57" s="37"/>
      <c r="G57" s="37"/>
      <c r="H57" s="15"/>
    </row>
    <row r="58" spans="1:11" ht="15" customHeight="1" x14ac:dyDescent="0.25">
      <c r="A58" s="231" t="s">
        <v>64</v>
      </c>
      <c r="B58" s="231"/>
      <c r="C58" s="231"/>
      <c r="D58" s="231"/>
      <c r="E58" s="117"/>
      <c r="F58" s="117"/>
      <c r="G58" s="117"/>
      <c r="H58" s="15"/>
    </row>
    <row r="59" spans="1:11" ht="15" customHeight="1" x14ac:dyDescent="0.25">
      <c r="A59" s="127">
        <v>931</v>
      </c>
      <c r="B59" s="128" t="s">
        <v>56</v>
      </c>
      <c r="C59" s="196">
        <v>37622.68</v>
      </c>
      <c r="D59" s="185">
        <v>24800</v>
      </c>
      <c r="E59" s="129">
        <v>21300</v>
      </c>
      <c r="F59" s="32">
        <v>18500</v>
      </c>
      <c r="G59" s="32">
        <v>15400</v>
      </c>
      <c r="H59" s="15"/>
    </row>
    <row r="60" spans="1:11" ht="15" customHeight="1" x14ac:dyDescent="0.25">
      <c r="A60" s="209">
        <v>943</v>
      </c>
      <c r="B60" s="198" t="s">
        <v>57</v>
      </c>
      <c r="C60" s="196">
        <v>943291.8</v>
      </c>
      <c r="D60" s="185">
        <v>867178</v>
      </c>
      <c r="E60" s="129">
        <v>734272</v>
      </c>
      <c r="F60" s="32">
        <v>656270</v>
      </c>
      <c r="G60" s="32">
        <v>554185</v>
      </c>
      <c r="H60" s="15"/>
    </row>
    <row r="61" spans="1:11" s="15" customFormat="1" ht="15" customHeight="1" x14ac:dyDescent="0.25">
      <c r="A61" s="207">
        <v>951</v>
      </c>
      <c r="B61" s="208" t="s">
        <v>137</v>
      </c>
      <c r="C61" s="201"/>
      <c r="D61" s="185"/>
      <c r="E61" s="200">
        <v>123153</v>
      </c>
      <c r="F61" s="184">
        <v>118073</v>
      </c>
      <c r="G61" s="184">
        <v>61575</v>
      </c>
    </row>
    <row r="62" spans="1:11" ht="15" customHeight="1" x14ac:dyDescent="0.25">
      <c r="A62" s="127">
        <v>952</v>
      </c>
      <c r="B62" s="128" t="s">
        <v>58</v>
      </c>
      <c r="C62" s="196">
        <v>184612.97</v>
      </c>
      <c r="D62" s="185">
        <v>179651</v>
      </c>
      <c r="E62" s="196"/>
      <c r="F62" s="103"/>
      <c r="G62" s="103"/>
      <c r="H62" s="15"/>
    </row>
    <row r="63" spans="1:11" ht="15" customHeight="1" x14ac:dyDescent="0.25">
      <c r="A63" s="127">
        <v>961</v>
      </c>
      <c r="B63" s="128" t="s">
        <v>59</v>
      </c>
      <c r="C63" s="196">
        <v>357364.98</v>
      </c>
      <c r="D63" s="185">
        <v>397703</v>
      </c>
      <c r="E63" s="129">
        <v>132190</v>
      </c>
      <c r="F63" s="32">
        <v>113470</v>
      </c>
      <c r="G63" s="32">
        <v>97520</v>
      </c>
      <c r="H63" s="15"/>
    </row>
    <row r="64" spans="1:11" ht="15" customHeight="1" x14ac:dyDescent="0.25">
      <c r="A64" s="127">
        <v>971</v>
      </c>
      <c r="B64" s="128" t="s">
        <v>60</v>
      </c>
      <c r="C64" s="196">
        <v>16133.04</v>
      </c>
      <c r="D64" s="185">
        <v>16133</v>
      </c>
      <c r="E64" s="129">
        <v>16133</v>
      </c>
      <c r="F64" s="32">
        <v>16133</v>
      </c>
      <c r="G64" s="32">
        <v>16133</v>
      </c>
      <c r="H64" s="15"/>
    </row>
    <row r="65" spans="1:8" ht="15" customHeight="1" x14ac:dyDescent="0.25">
      <c r="A65" s="141" t="s">
        <v>65</v>
      </c>
      <c r="B65" s="142"/>
      <c r="C65" s="109">
        <f>SUM(C59:C64)</f>
        <v>1539025.4700000002</v>
      </c>
      <c r="D65" s="8">
        <f>SUM(D59:D64)</f>
        <v>1485465</v>
      </c>
      <c r="E65" s="8">
        <f>SUM(E59:E64)</f>
        <v>1027048</v>
      </c>
      <c r="F65" s="8">
        <f>SUM(F59:F64)</f>
        <v>922446</v>
      </c>
      <c r="G65" s="8">
        <f>SUM(G59:G64)</f>
        <v>744813</v>
      </c>
      <c r="H65" s="15"/>
    </row>
    <row r="66" spans="1:8" x14ac:dyDescent="0.25">
      <c r="A66" s="117"/>
      <c r="B66" s="117"/>
      <c r="C66" s="117"/>
      <c r="D66" s="117"/>
      <c r="E66" s="117"/>
      <c r="F66" s="117"/>
      <c r="G66" s="117"/>
      <c r="H66" s="15"/>
    </row>
    <row r="67" spans="1:8" x14ac:dyDescent="0.25">
      <c r="A67" s="117"/>
      <c r="B67" s="117"/>
      <c r="C67" s="117"/>
      <c r="D67" s="117"/>
      <c r="E67" s="117"/>
      <c r="F67" s="117"/>
      <c r="G67" s="117"/>
      <c r="H67" s="15"/>
    </row>
  </sheetData>
  <protectedRanges>
    <protectedRange algorithmName="SHA-512" hashValue="z9dv5cOL5NQg8P800rgU0bdljGgOwEhgYHLRPNtLozexClZO9ct4RWWAL9BbDkvRyfpRWo7qpKT2dr0cqtDGIw==" saltValue="1mZEF9hJR9lPWYkT+eadlw==" spinCount="100000" sqref="B19 B50" name="MILOSRDNICE"/>
  </protectedRanges>
  <mergeCells count="4">
    <mergeCell ref="B2:G2"/>
    <mergeCell ref="A27:D27"/>
    <mergeCell ref="A34:B34"/>
    <mergeCell ref="A58:D58"/>
  </mergeCells>
  <pageMargins left="0.7" right="0.7" top="0.75" bottom="0.75" header="0.511811023622047" footer="0.511811023622047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zoomScale="90" zoomScaleNormal="90" zoomScaleSheetLayoutView="80" workbookViewId="0">
      <selection activeCell="D18" sqref="D18"/>
    </sheetView>
  </sheetViews>
  <sheetFormatPr defaultColWidth="8.5703125" defaultRowHeight="15" x14ac:dyDescent="0.25"/>
  <cols>
    <col min="1" max="1" width="32.85546875" customWidth="1"/>
    <col min="2" max="4" width="25.28515625" customWidth="1"/>
    <col min="5" max="5" width="18.140625" customWidth="1"/>
    <col min="6" max="6" width="19.42578125" customWidth="1"/>
  </cols>
  <sheetData>
    <row r="1" spans="1:6" ht="18" x14ac:dyDescent="0.25">
      <c r="A1" s="1"/>
      <c r="B1" s="1"/>
      <c r="C1" s="30"/>
      <c r="D1" s="30"/>
    </row>
    <row r="2" spans="1:6" ht="15.75" customHeight="1" x14ac:dyDescent="0.25">
      <c r="A2" s="233" t="s">
        <v>114</v>
      </c>
      <c r="B2" s="233"/>
      <c r="C2" s="233"/>
      <c r="D2" s="233"/>
      <c r="E2" s="233"/>
      <c r="F2" s="233"/>
    </row>
    <row r="3" spans="1:6" ht="15.75" x14ac:dyDescent="0.25">
      <c r="A3" s="39"/>
      <c r="B3" s="39"/>
      <c r="C3" s="172"/>
      <c r="D3" s="172"/>
      <c r="E3" s="163"/>
      <c r="F3" s="163"/>
    </row>
    <row r="4" spans="1:6" ht="31.5" x14ac:dyDescent="0.25">
      <c r="A4" s="173" t="s">
        <v>42</v>
      </c>
      <c r="B4" s="162" t="s">
        <v>120</v>
      </c>
      <c r="C4" s="162" t="s">
        <v>121</v>
      </c>
      <c r="D4" s="174" t="s">
        <v>122</v>
      </c>
      <c r="E4" s="174" t="s">
        <v>19</v>
      </c>
      <c r="F4" s="174" t="s">
        <v>123</v>
      </c>
    </row>
    <row r="5" spans="1:6" ht="15.75" customHeight="1" x14ac:dyDescent="0.25">
      <c r="A5" s="41" t="s">
        <v>32</v>
      </c>
      <c r="B5" s="210">
        <f t="shared" ref="B5:F6" si="0">B6</f>
        <v>325760329.80000001</v>
      </c>
      <c r="C5" s="211">
        <f t="shared" si="0"/>
        <v>337453607</v>
      </c>
      <c r="D5" s="211">
        <f t="shared" si="0"/>
        <v>391583447</v>
      </c>
      <c r="E5" s="211">
        <f t="shared" si="0"/>
        <v>347566425</v>
      </c>
      <c r="F5" s="211">
        <f t="shared" si="0"/>
        <v>368371675</v>
      </c>
    </row>
    <row r="6" spans="1:6" ht="15.75" customHeight="1" x14ac:dyDescent="0.25">
      <c r="A6" s="41" t="s">
        <v>66</v>
      </c>
      <c r="B6" s="212">
        <f t="shared" si="0"/>
        <v>325760329.80000001</v>
      </c>
      <c r="C6" s="213">
        <f t="shared" si="0"/>
        <v>337453607</v>
      </c>
      <c r="D6" s="213">
        <f t="shared" si="0"/>
        <v>391583447</v>
      </c>
      <c r="E6" s="213">
        <f t="shared" si="0"/>
        <v>347566425</v>
      </c>
      <c r="F6" s="213">
        <f t="shared" si="0"/>
        <v>368371675</v>
      </c>
    </row>
    <row r="7" spans="1:6" x14ac:dyDescent="0.25">
      <c r="A7" s="214" t="s">
        <v>67</v>
      </c>
      <c r="B7" s="102">
        <v>325760329.80000001</v>
      </c>
      <c r="C7" s="32">
        <v>337453607</v>
      </c>
      <c r="D7" s="32">
        <v>391583447</v>
      </c>
      <c r="E7" s="32">
        <v>347566425</v>
      </c>
      <c r="F7" s="32">
        <v>368371675</v>
      </c>
    </row>
  </sheetData>
  <mergeCells count="1">
    <mergeCell ref="A2:F2"/>
  </mergeCells>
  <pageMargins left="0.7" right="0.7" top="0.75" bottom="0.75" header="0.511811023622047" footer="0.511811023622047"/>
  <pageSetup paperSize="9" scale="9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="80" zoomScaleNormal="80" workbookViewId="0">
      <selection activeCell="G22" sqref="G22"/>
    </sheetView>
  </sheetViews>
  <sheetFormatPr defaultColWidth="8.5703125" defaultRowHeight="15" x14ac:dyDescent="0.25"/>
  <cols>
    <col min="1" max="1" width="7.42578125" customWidth="1"/>
    <col min="2" max="2" width="8.42578125" customWidth="1"/>
    <col min="3" max="3" width="46.85546875" customWidth="1"/>
    <col min="4" max="8" width="25.7109375" customWidth="1"/>
  </cols>
  <sheetData>
    <row r="1" spans="1:9" ht="18" customHeight="1" x14ac:dyDescent="0.25">
      <c r="A1" s="230" t="s">
        <v>115</v>
      </c>
      <c r="B1" s="230"/>
      <c r="C1" s="230"/>
      <c r="D1" s="230"/>
      <c r="E1" s="230"/>
      <c r="F1" s="230"/>
      <c r="G1" s="230"/>
      <c r="H1" s="230"/>
      <c r="I1" s="117"/>
    </row>
    <row r="2" spans="1:9" ht="18" customHeight="1" x14ac:dyDescent="0.25">
      <c r="A2" s="19"/>
      <c r="B2" s="153"/>
      <c r="C2" s="153"/>
      <c r="D2" s="153"/>
      <c r="E2" s="153"/>
      <c r="F2" s="153"/>
      <c r="G2" s="117"/>
      <c r="H2" s="117"/>
      <c r="I2" s="117"/>
    </row>
    <row r="3" spans="1:9" ht="18" customHeight="1" x14ac:dyDescent="0.25">
      <c r="A3" s="230" t="s">
        <v>116</v>
      </c>
      <c r="B3" s="230"/>
      <c r="C3" s="230"/>
      <c r="D3" s="230"/>
      <c r="E3" s="230"/>
      <c r="F3" s="230"/>
      <c r="G3" s="230"/>
      <c r="H3" s="230"/>
      <c r="I3" s="117"/>
    </row>
    <row r="4" spans="1:9" x14ac:dyDescent="0.25">
      <c r="A4" s="19"/>
      <c r="B4" s="19"/>
      <c r="C4" s="19"/>
      <c r="D4" s="19"/>
      <c r="E4" s="30"/>
      <c r="F4" s="30"/>
      <c r="G4" s="117"/>
      <c r="H4" s="117"/>
      <c r="I4" s="117"/>
    </row>
    <row r="5" spans="1:9" ht="26.25" x14ac:dyDescent="0.25">
      <c r="A5" s="20" t="s">
        <v>15</v>
      </c>
      <c r="B5" s="21" t="s">
        <v>16</v>
      </c>
      <c r="C5" s="21" t="s">
        <v>68</v>
      </c>
      <c r="D5" s="144" t="s">
        <v>120</v>
      </c>
      <c r="E5" s="144" t="s">
        <v>121</v>
      </c>
      <c r="F5" s="145" t="s">
        <v>122</v>
      </c>
      <c r="G5" s="145" t="s">
        <v>19</v>
      </c>
      <c r="H5" s="145" t="s">
        <v>123</v>
      </c>
      <c r="I5" s="117"/>
    </row>
    <row r="6" spans="1:9" ht="15" customHeight="1" x14ac:dyDescent="0.25">
      <c r="A6" s="40">
        <v>8</v>
      </c>
      <c r="B6" s="40"/>
      <c r="C6" s="41" t="s">
        <v>69</v>
      </c>
      <c r="D6" s="42">
        <v>0</v>
      </c>
      <c r="E6" s="42">
        <v>0</v>
      </c>
      <c r="F6" s="42">
        <v>0</v>
      </c>
      <c r="G6" s="130">
        <v>0</v>
      </c>
      <c r="H6" s="130">
        <v>0</v>
      </c>
      <c r="I6" s="117"/>
    </row>
    <row r="7" spans="1:9" ht="15" customHeight="1" x14ac:dyDescent="0.25">
      <c r="A7" s="40"/>
      <c r="B7" s="43">
        <v>84</v>
      </c>
      <c r="C7" s="44" t="s">
        <v>70</v>
      </c>
      <c r="D7" s="42"/>
      <c r="E7" s="42"/>
      <c r="F7" s="42"/>
      <c r="G7" s="130"/>
      <c r="H7" s="130"/>
      <c r="I7" s="117"/>
    </row>
    <row r="8" spans="1:9" ht="15" customHeight="1" x14ac:dyDescent="0.25">
      <c r="A8" s="45" t="s">
        <v>71</v>
      </c>
      <c r="B8" s="45"/>
      <c r="C8" s="46"/>
      <c r="D8" s="42"/>
      <c r="E8" s="42"/>
      <c r="F8" s="42"/>
      <c r="G8" s="130"/>
      <c r="H8" s="130"/>
      <c r="I8" s="117"/>
    </row>
    <row r="9" spans="1:9" ht="15" customHeight="1" x14ac:dyDescent="0.25">
      <c r="A9" s="47">
        <v>5</v>
      </c>
      <c r="B9" s="40"/>
      <c r="C9" s="48" t="s">
        <v>72</v>
      </c>
      <c r="D9" s="42">
        <v>0</v>
      </c>
      <c r="E9" s="42">
        <v>0</v>
      </c>
      <c r="F9" s="42">
        <v>0</v>
      </c>
      <c r="G9" s="130">
        <v>0</v>
      </c>
      <c r="H9" s="130">
        <v>0</v>
      </c>
      <c r="I9" s="117"/>
    </row>
    <row r="10" spans="1:9" ht="15" customHeight="1" x14ac:dyDescent="0.25">
      <c r="A10" s="43"/>
      <c r="B10" s="43">
        <v>54</v>
      </c>
      <c r="C10" s="49" t="s">
        <v>73</v>
      </c>
      <c r="D10" s="42"/>
      <c r="E10" s="42"/>
      <c r="F10" s="50"/>
      <c r="G10" s="130"/>
      <c r="H10" s="130"/>
      <c r="I10" s="117"/>
    </row>
    <row r="11" spans="1:9" ht="15" customHeight="1" x14ac:dyDescent="0.25">
      <c r="A11" s="45" t="s">
        <v>71</v>
      </c>
      <c r="B11" s="40"/>
      <c r="C11" s="48"/>
      <c r="D11" s="42"/>
      <c r="E11" s="42"/>
      <c r="F11" s="42"/>
      <c r="G11" s="130"/>
      <c r="H11" s="130"/>
      <c r="I11" s="117"/>
    </row>
    <row r="12" spans="1:9" x14ac:dyDescent="0.25">
      <c r="A12" s="117"/>
      <c r="B12" s="117"/>
      <c r="C12" s="117"/>
      <c r="D12" s="117"/>
      <c r="E12" s="117"/>
      <c r="F12" s="117"/>
      <c r="G12" s="117"/>
      <c r="H12" s="117"/>
      <c r="I12" s="117"/>
    </row>
    <row r="19" spans="4:4" x14ac:dyDescent="0.25">
      <c r="D19" s="15"/>
    </row>
  </sheetData>
  <mergeCells count="2">
    <mergeCell ref="A1:H1"/>
    <mergeCell ref="A3:H3"/>
  </mergeCells>
  <pageMargins left="0.7" right="0.7" top="0.75" bottom="0.75" header="0.511811023622047" footer="0.511811023622047"/>
  <pageSetup paperSize="9" scale="68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="80" zoomScaleNormal="80" workbookViewId="0">
      <selection activeCell="A24" sqref="A23:A24"/>
    </sheetView>
  </sheetViews>
  <sheetFormatPr defaultColWidth="8.5703125" defaultRowHeight="15" x14ac:dyDescent="0.25"/>
  <cols>
    <col min="1" max="1" width="44.5703125" customWidth="1"/>
    <col min="2" max="6" width="23.7109375" customWidth="1"/>
  </cols>
  <sheetData>
    <row r="1" spans="1:6" ht="18" customHeight="1" x14ac:dyDescent="0.25">
      <c r="A1" s="230" t="s">
        <v>117</v>
      </c>
      <c r="B1" s="230"/>
      <c r="C1" s="230"/>
      <c r="D1" s="230"/>
      <c r="E1" s="230"/>
      <c r="F1" s="230"/>
    </row>
    <row r="2" spans="1:6" x14ac:dyDescent="0.25">
      <c r="A2" s="19"/>
      <c r="B2" s="19"/>
      <c r="C2" s="30"/>
      <c r="D2" s="30"/>
      <c r="E2" s="117"/>
      <c r="F2" s="117"/>
    </row>
    <row r="3" spans="1:6" ht="26.25" x14ac:dyDescent="0.25">
      <c r="A3" s="20" t="s">
        <v>68</v>
      </c>
      <c r="B3" s="143" t="s">
        <v>120</v>
      </c>
      <c r="C3" s="143" t="s">
        <v>121</v>
      </c>
      <c r="D3" s="154" t="s">
        <v>122</v>
      </c>
      <c r="E3" s="154" t="s">
        <v>19</v>
      </c>
      <c r="F3" s="154" t="s">
        <v>123</v>
      </c>
    </row>
    <row r="4" spans="1:6" x14ac:dyDescent="0.25">
      <c r="A4" s="41" t="s">
        <v>74</v>
      </c>
      <c r="B4" s="42"/>
      <c r="C4" s="42"/>
      <c r="D4" s="42"/>
      <c r="E4" s="130"/>
      <c r="F4" s="130"/>
    </row>
    <row r="5" spans="1:6" x14ac:dyDescent="0.25">
      <c r="A5" s="41" t="s">
        <v>75</v>
      </c>
      <c r="B5" s="51">
        <f>B6</f>
        <v>0</v>
      </c>
      <c r="C5" s="51">
        <f t="shared" ref="C5:F5" si="0">C6</f>
        <v>0</v>
      </c>
      <c r="D5" s="51">
        <f t="shared" si="0"/>
        <v>0</v>
      </c>
      <c r="E5" s="51">
        <f t="shared" si="0"/>
        <v>0</v>
      </c>
      <c r="F5" s="51">
        <f t="shared" si="0"/>
        <v>0</v>
      </c>
    </row>
    <row r="6" spans="1:6" x14ac:dyDescent="0.25">
      <c r="A6" s="52" t="s">
        <v>76</v>
      </c>
      <c r="B6" s="42"/>
      <c r="C6" s="42"/>
      <c r="D6" s="42"/>
      <c r="E6" s="42"/>
      <c r="F6" s="42"/>
    </row>
    <row r="7" spans="1:6" x14ac:dyDescent="0.25">
      <c r="A7" s="41" t="s">
        <v>77</v>
      </c>
      <c r="B7" s="51">
        <f>B8</f>
        <v>0</v>
      </c>
      <c r="C7" s="51">
        <f>C8</f>
        <v>0</v>
      </c>
      <c r="D7" s="51">
        <f>D8</f>
        <v>0</v>
      </c>
      <c r="E7" s="51">
        <f>E8</f>
        <v>0</v>
      </c>
      <c r="F7" s="51">
        <f>F8</f>
        <v>0</v>
      </c>
    </row>
    <row r="8" spans="1:6" x14ac:dyDescent="0.25">
      <c r="A8" s="53" t="s">
        <v>78</v>
      </c>
      <c r="B8" s="42"/>
      <c r="C8" s="42"/>
      <c r="D8" s="42"/>
      <c r="E8" s="42"/>
      <c r="F8" s="42"/>
    </row>
    <row r="9" spans="1:6" x14ac:dyDescent="0.25">
      <c r="A9" s="41" t="s">
        <v>79</v>
      </c>
      <c r="B9" s="51">
        <f>B10</f>
        <v>0</v>
      </c>
      <c r="C9" s="51">
        <f>C10</f>
        <v>0</v>
      </c>
      <c r="D9" s="51">
        <f>D10</f>
        <v>0</v>
      </c>
      <c r="E9" s="51">
        <f>E10</f>
        <v>0</v>
      </c>
      <c r="F9" s="51">
        <f>F10</f>
        <v>0</v>
      </c>
    </row>
    <row r="10" spans="1:6" x14ac:dyDescent="0.25">
      <c r="A10" s="53" t="s">
        <v>80</v>
      </c>
      <c r="B10" s="42"/>
      <c r="C10" s="42"/>
      <c r="D10" s="42"/>
      <c r="E10" s="42"/>
      <c r="F10" s="42"/>
    </row>
    <row r="11" spans="1:6" x14ac:dyDescent="0.25">
      <c r="A11" s="54" t="s">
        <v>81</v>
      </c>
      <c r="B11" s="51">
        <f>B12+B13+B14+B15</f>
        <v>0</v>
      </c>
      <c r="C11" s="51">
        <f t="shared" ref="C11:F11" si="1">C12+C13+C14+C15</f>
        <v>0</v>
      </c>
      <c r="D11" s="51">
        <f t="shared" si="1"/>
        <v>0</v>
      </c>
      <c r="E11" s="51">
        <f t="shared" si="1"/>
        <v>0</v>
      </c>
      <c r="F11" s="51">
        <f t="shared" si="1"/>
        <v>0</v>
      </c>
    </row>
    <row r="12" spans="1:6" x14ac:dyDescent="0.25">
      <c r="A12" s="53" t="s">
        <v>143</v>
      </c>
      <c r="B12" s="130"/>
      <c r="C12" s="130"/>
      <c r="D12" s="130"/>
      <c r="E12" s="130"/>
      <c r="F12" s="130"/>
    </row>
    <row r="13" spans="1:6" x14ac:dyDescent="0.25">
      <c r="A13" s="53" t="s">
        <v>82</v>
      </c>
      <c r="B13" s="130"/>
      <c r="C13" s="130"/>
      <c r="D13" s="130"/>
      <c r="E13" s="130"/>
      <c r="F13" s="130"/>
    </row>
    <row r="14" spans="1:6" ht="25.5" x14ac:dyDescent="0.25">
      <c r="A14" s="53" t="s">
        <v>146</v>
      </c>
      <c r="B14" s="130"/>
      <c r="C14" s="130"/>
      <c r="D14" s="130"/>
      <c r="E14" s="130"/>
      <c r="F14" s="130"/>
    </row>
    <row r="15" spans="1:6" ht="38.25" x14ac:dyDescent="0.25">
      <c r="A15" s="53" t="s">
        <v>144</v>
      </c>
      <c r="B15" s="130"/>
      <c r="C15" s="130"/>
      <c r="D15" s="130"/>
      <c r="E15" s="130"/>
      <c r="F15" s="130"/>
    </row>
    <row r="16" spans="1:6" x14ac:dyDescent="0.25">
      <c r="A16" s="54" t="s">
        <v>83</v>
      </c>
      <c r="B16" s="119">
        <f>B17</f>
        <v>0</v>
      </c>
      <c r="C16" s="119">
        <f>C17</f>
        <v>0</v>
      </c>
      <c r="D16" s="119">
        <f>D17</f>
        <v>0</v>
      </c>
      <c r="E16" s="119">
        <f>E17</f>
        <v>0</v>
      </c>
      <c r="F16" s="119">
        <f>F17</f>
        <v>0</v>
      </c>
    </row>
    <row r="17" spans="1:6" x14ac:dyDescent="0.25">
      <c r="A17" s="53" t="s">
        <v>84</v>
      </c>
      <c r="B17" s="130"/>
      <c r="C17" s="130"/>
      <c r="D17" s="130"/>
      <c r="E17" s="130"/>
      <c r="F17" s="130"/>
    </row>
    <row r="18" spans="1:6" ht="42" customHeight="1" x14ac:dyDescent="0.25">
      <c r="A18" s="55" t="s">
        <v>85</v>
      </c>
      <c r="B18" s="119">
        <f>B19</f>
        <v>0</v>
      </c>
      <c r="C18" s="119">
        <f>C19</f>
        <v>0</v>
      </c>
      <c r="D18" s="119">
        <f>D19</f>
        <v>0</v>
      </c>
      <c r="E18" s="119">
        <f>E19</f>
        <v>0</v>
      </c>
      <c r="F18" s="119">
        <f>F19</f>
        <v>0</v>
      </c>
    </row>
    <row r="19" spans="1:6" x14ac:dyDescent="0.25">
      <c r="A19" s="53" t="s">
        <v>86</v>
      </c>
      <c r="B19" s="130"/>
      <c r="C19" s="130"/>
      <c r="D19" s="130"/>
      <c r="E19" s="130"/>
      <c r="F19" s="130"/>
    </row>
    <row r="20" spans="1:6" ht="25.5" x14ac:dyDescent="0.25">
      <c r="A20" s="53" t="s">
        <v>138</v>
      </c>
      <c r="B20" s="130"/>
      <c r="C20" s="130"/>
      <c r="D20" s="130"/>
      <c r="E20" s="130"/>
      <c r="F20" s="130"/>
    </row>
    <row r="21" spans="1:6" x14ac:dyDescent="0.25">
      <c r="A21" s="117"/>
      <c r="B21" s="117"/>
      <c r="C21" s="117"/>
      <c r="D21" s="117"/>
      <c r="E21" s="117"/>
      <c r="F21" s="117"/>
    </row>
  </sheetData>
  <mergeCells count="1">
    <mergeCell ref="A1:F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abSelected="1" zoomScale="80" zoomScaleNormal="80" workbookViewId="0">
      <pane ySplit="3" topLeftCell="A82" activePane="bottomLeft" state="frozen"/>
      <selection activeCell="F4" sqref="F4"/>
      <selection pane="bottomLeft" activeCell="E57" sqref="E57"/>
    </sheetView>
  </sheetViews>
  <sheetFormatPr defaultColWidth="8.5703125" defaultRowHeight="15" x14ac:dyDescent="0.25"/>
  <cols>
    <col min="1" max="1" width="7.42578125" style="117" customWidth="1"/>
    <col min="2" max="2" width="12.42578125" style="117" customWidth="1"/>
    <col min="3" max="3" width="1.85546875" style="117" customWidth="1"/>
    <col min="4" max="4" width="34.7109375" style="117" customWidth="1"/>
    <col min="5" max="5" width="17.140625" style="117" customWidth="1"/>
    <col min="6" max="6" width="18.140625" style="117" customWidth="1"/>
    <col min="7" max="7" width="16.85546875" style="117" customWidth="1"/>
    <col min="8" max="8" width="15.28515625" style="117" customWidth="1"/>
    <col min="9" max="9" width="16.42578125" style="117" customWidth="1"/>
    <col min="10" max="10" width="12.7109375" style="147" customWidth="1"/>
    <col min="11" max="11" width="8.85546875" customWidth="1"/>
    <col min="12" max="14" width="12" customWidth="1"/>
  </cols>
  <sheetData>
    <row r="1" spans="1:14" x14ac:dyDescent="0.25">
      <c r="A1" s="230" t="s">
        <v>118</v>
      </c>
      <c r="B1" s="230"/>
      <c r="C1" s="230"/>
      <c r="D1" s="230"/>
      <c r="E1" s="230"/>
      <c r="F1" s="230"/>
      <c r="G1" s="230"/>
      <c r="H1" s="230"/>
      <c r="I1" s="230"/>
    </row>
    <row r="2" spans="1:14" ht="18" customHeight="1" x14ac:dyDescent="0.25">
      <c r="A2" s="250" t="s">
        <v>119</v>
      </c>
      <c r="B2" s="250"/>
      <c r="C2" s="250"/>
      <c r="D2" s="250"/>
      <c r="E2" s="250"/>
      <c r="F2" s="250"/>
      <c r="G2" s="250"/>
      <c r="H2" s="250"/>
      <c r="I2" s="250"/>
    </row>
    <row r="3" spans="1:14" s="26" customFormat="1" ht="26.25" x14ac:dyDescent="0.25">
      <c r="A3" s="251" t="s">
        <v>87</v>
      </c>
      <c r="B3" s="252"/>
      <c r="C3" s="253"/>
      <c r="D3" s="20" t="s">
        <v>68</v>
      </c>
      <c r="E3" s="143" t="s">
        <v>120</v>
      </c>
      <c r="F3" s="143" t="s">
        <v>121</v>
      </c>
      <c r="G3" s="154" t="s">
        <v>122</v>
      </c>
      <c r="H3" s="154" t="s">
        <v>19</v>
      </c>
      <c r="I3" s="154" t="s">
        <v>123</v>
      </c>
      <c r="J3" s="215"/>
    </row>
    <row r="4" spans="1:14" ht="15" hidden="1" customHeight="1" x14ac:dyDescent="0.25">
      <c r="A4" s="254" t="s">
        <v>88</v>
      </c>
      <c r="B4" s="254"/>
      <c r="C4" s="254"/>
      <c r="D4" s="56" t="s">
        <v>89</v>
      </c>
      <c r="E4" s="56"/>
      <c r="F4" s="56"/>
      <c r="G4" s="57"/>
      <c r="H4" s="57"/>
      <c r="I4" s="57"/>
    </row>
    <row r="5" spans="1:14" s="61" customFormat="1" ht="25.5" x14ac:dyDescent="0.25">
      <c r="A5" s="255">
        <v>26395</v>
      </c>
      <c r="B5" s="255"/>
      <c r="C5" s="255"/>
      <c r="D5" s="58" t="s">
        <v>90</v>
      </c>
      <c r="E5" s="59">
        <f>E7+E49</f>
        <v>325760329.79999995</v>
      </c>
      <c r="F5" s="60">
        <f>F7+F49</f>
        <v>337453607</v>
      </c>
      <c r="G5" s="60">
        <f>G7+G49</f>
        <v>391583447</v>
      </c>
      <c r="H5" s="60">
        <f>H7+H49</f>
        <v>347566425</v>
      </c>
      <c r="I5" s="60">
        <f>I7+I49</f>
        <v>368371675</v>
      </c>
      <c r="J5" s="216"/>
    </row>
    <row r="6" spans="1:14" ht="18" hidden="1" customHeight="1" x14ac:dyDescent="0.25">
      <c r="A6" s="248">
        <v>36</v>
      </c>
      <c r="B6" s="248"/>
      <c r="C6" s="248"/>
      <c r="D6" s="62" t="s">
        <v>91</v>
      </c>
      <c r="E6" s="63"/>
      <c r="F6" s="18"/>
      <c r="G6" s="64"/>
      <c r="H6" s="64"/>
      <c r="I6" s="64"/>
    </row>
    <row r="7" spans="1:14" s="61" customFormat="1" ht="31.5" customHeight="1" x14ac:dyDescent="0.25">
      <c r="A7" s="249" t="s">
        <v>92</v>
      </c>
      <c r="B7" s="249"/>
      <c r="C7" s="249"/>
      <c r="D7" s="65" t="s">
        <v>93</v>
      </c>
      <c r="E7" s="66">
        <f>E8+E29</f>
        <v>39302345.25</v>
      </c>
      <c r="F7" s="67">
        <f>F8+F29</f>
        <v>31008758</v>
      </c>
      <c r="G7" s="67">
        <f>G8+G29+G40</f>
        <v>68901755</v>
      </c>
      <c r="H7" s="67">
        <f>H8+H29</f>
        <v>10200648</v>
      </c>
      <c r="I7" s="67">
        <f>I8+I29</f>
        <v>14317688</v>
      </c>
      <c r="J7" s="216"/>
    </row>
    <row r="8" spans="1:14" s="61" customFormat="1" ht="44.25" customHeight="1" x14ac:dyDescent="0.25">
      <c r="A8" s="247" t="s">
        <v>94</v>
      </c>
      <c r="B8" s="247"/>
      <c r="C8" s="247"/>
      <c r="D8" s="68" t="s">
        <v>95</v>
      </c>
      <c r="E8" s="69">
        <f>E9+E14+E18+E22+E26</f>
        <v>21634550.809999999</v>
      </c>
      <c r="F8" s="70">
        <f t="shared" ref="F8:I8" si="0">F9+F14+F18+F22+F26</f>
        <v>11819880</v>
      </c>
      <c r="G8" s="71">
        <f t="shared" si="0"/>
        <v>28927578</v>
      </c>
      <c r="H8" s="71">
        <f t="shared" si="0"/>
        <v>10200648</v>
      </c>
      <c r="I8" s="71">
        <f t="shared" si="0"/>
        <v>14317688</v>
      </c>
      <c r="J8" s="216"/>
      <c r="L8" s="72"/>
      <c r="M8" s="72"/>
      <c r="N8" s="72"/>
    </row>
    <row r="9" spans="1:14" ht="15" customHeight="1" x14ac:dyDescent="0.25">
      <c r="A9" s="240">
        <v>11</v>
      </c>
      <c r="B9" s="240"/>
      <c r="C9" s="240"/>
      <c r="D9" s="73" t="s">
        <v>43</v>
      </c>
      <c r="E9" s="74">
        <f>E10</f>
        <v>5522507</v>
      </c>
      <c r="F9" s="75">
        <f>F10</f>
        <v>9579212</v>
      </c>
      <c r="G9" s="76">
        <f>G10</f>
        <v>26013236</v>
      </c>
      <c r="H9" s="76">
        <f>H10</f>
        <v>8794000</v>
      </c>
      <c r="I9" s="76">
        <f>I10</f>
        <v>12894000</v>
      </c>
      <c r="L9" s="77"/>
      <c r="M9" s="77"/>
      <c r="N9" s="77"/>
    </row>
    <row r="10" spans="1:14" ht="27.75" customHeight="1" x14ac:dyDescent="0.25">
      <c r="A10" s="235">
        <v>4</v>
      </c>
      <c r="B10" s="235"/>
      <c r="C10" s="235"/>
      <c r="D10" s="78" t="s">
        <v>38</v>
      </c>
      <c r="E10" s="79">
        <f>E11+E12+E13</f>
        <v>5522507</v>
      </c>
      <c r="F10" s="80">
        <f>F11+F12+F13</f>
        <v>9579212</v>
      </c>
      <c r="G10" s="81">
        <f>G11+G12+G13</f>
        <v>26013236</v>
      </c>
      <c r="H10" s="81">
        <f>H11+H12+H13</f>
        <v>8794000</v>
      </c>
      <c r="I10" s="81">
        <f>I11+I12+I13</f>
        <v>12894000</v>
      </c>
      <c r="K10" s="82"/>
    </row>
    <row r="11" spans="1:14" ht="27.75" customHeight="1" x14ac:dyDescent="0.25">
      <c r="A11" s="234">
        <v>41</v>
      </c>
      <c r="B11" s="234"/>
      <c r="C11" s="234"/>
      <c r="D11" s="83" t="s">
        <v>39</v>
      </c>
      <c r="E11" s="84">
        <v>0</v>
      </c>
      <c r="F11" s="155">
        <v>0</v>
      </c>
      <c r="G11" s="156">
        <v>0</v>
      </c>
      <c r="H11" s="156">
        <v>0</v>
      </c>
      <c r="I11" s="156">
        <v>0</v>
      </c>
    </row>
    <row r="12" spans="1:14" ht="27.75" customHeight="1" x14ac:dyDescent="0.25">
      <c r="A12" s="234">
        <v>42</v>
      </c>
      <c r="B12" s="234"/>
      <c r="C12" s="234"/>
      <c r="D12" s="83" t="s">
        <v>40</v>
      </c>
      <c r="E12" s="84">
        <v>5522507</v>
      </c>
      <c r="F12" s="155">
        <v>4521491</v>
      </c>
      <c r="G12" s="156">
        <v>21656443</v>
      </c>
      <c r="H12" s="156">
        <v>5494000</v>
      </c>
      <c r="I12" s="156">
        <v>9494000</v>
      </c>
    </row>
    <row r="13" spans="1:14" ht="27.75" customHeight="1" x14ac:dyDescent="0.25">
      <c r="A13" s="234">
        <v>45</v>
      </c>
      <c r="B13" s="234"/>
      <c r="C13" s="234"/>
      <c r="D13" s="83" t="s">
        <v>41</v>
      </c>
      <c r="E13" s="84">
        <v>0</v>
      </c>
      <c r="F13" s="155">
        <v>5057721</v>
      </c>
      <c r="G13" s="156">
        <v>4356793</v>
      </c>
      <c r="H13" s="156">
        <v>3300000</v>
      </c>
      <c r="I13" s="156">
        <v>3400000</v>
      </c>
    </row>
    <row r="14" spans="1:14" ht="15" customHeight="1" x14ac:dyDescent="0.25">
      <c r="A14" s="240">
        <v>31</v>
      </c>
      <c r="B14" s="240"/>
      <c r="C14" s="240"/>
      <c r="D14" s="73" t="s">
        <v>45</v>
      </c>
      <c r="E14" s="74">
        <f>E15</f>
        <v>2808366.4</v>
      </c>
      <c r="F14" s="75">
        <f>F15</f>
        <v>2200130</v>
      </c>
      <c r="G14" s="76">
        <f>G15</f>
        <v>1385700</v>
      </c>
      <c r="H14" s="76">
        <f>H15</f>
        <v>1389700</v>
      </c>
      <c r="I14" s="76">
        <f>I15</f>
        <v>1406750</v>
      </c>
    </row>
    <row r="15" spans="1:14" ht="27.75" customHeight="1" x14ac:dyDescent="0.25">
      <c r="A15" s="235">
        <v>4</v>
      </c>
      <c r="B15" s="235"/>
      <c r="C15" s="235"/>
      <c r="D15" s="78" t="s">
        <v>38</v>
      </c>
      <c r="E15" s="79">
        <f>E16+E17</f>
        <v>2808366.4</v>
      </c>
      <c r="F15" s="80">
        <f>F16+F17</f>
        <v>2200130</v>
      </c>
      <c r="G15" s="81">
        <f>G16+G17</f>
        <v>1385700</v>
      </c>
      <c r="H15" s="81">
        <f>H16+H17</f>
        <v>1389700</v>
      </c>
      <c r="I15" s="81">
        <f>I16+I17</f>
        <v>1406750</v>
      </c>
    </row>
    <row r="16" spans="1:14" ht="27.75" customHeight="1" x14ac:dyDescent="0.25">
      <c r="A16" s="234">
        <v>42</v>
      </c>
      <c r="B16" s="234"/>
      <c r="C16" s="234"/>
      <c r="D16" s="83" t="s">
        <v>40</v>
      </c>
      <c r="E16" s="152">
        <v>2453764</v>
      </c>
      <c r="F16" s="155">
        <v>1527560</v>
      </c>
      <c r="G16" s="156">
        <v>1278400</v>
      </c>
      <c r="H16" s="156">
        <v>1278400</v>
      </c>
      <c r="I16" s="156">
        <v>1285250</v>
      </c>
    </row>
    <row r="17" spans="1:10" ht="27.75" customHeight="1" x14ac:dyDescent="0.25">
      <c r="A17" s="234">
        <v>45</v>
      </c>
      <c r="B17" s="234"/>
      <c r="C17" s="234"/>
      <c r="D17" s="83" t="s">
        <v>41</v>
      </c>
      <c r="E17" s="84">
        <v>354602.4</v>
      </c>
      <c r="F17" s="155">
        <v>672570</v>
      </c>
      <c r="G17" s="156">
        <v>107300</v>
      </c>
      <c r="H17" s="156">
        <v>111300</v>
      </c>
      <c r="I17" s="156">
        <v>121500</v>
      </c>
    </row>
    <row r="18" spans="1:10" ht="25.5" x14ac:dyDescent="0.25">
      <c r="A18" s="240">
        <v>581</v>
      </c>
      <c r="B18" s="240"/>
      <c r="C18" s="240"/>
      <c r="D18" s="73" t="s">
        <v>135</v>
      </c>
      <c r="E18" s="74">
        <f>E19</f>
        <v>12957620.6</v>
      </c>
      <c r="F18" s="75">
        <f>F19</f>
        <v>0</v>
      </c>
      <c r="G18" s="76">
        <f>G19</f>
        <v>0</v>
      </c>
      <c r="H18" s="76">
        <f>H19</f>
        <v>0</v>
      </c>
      <c r="I18" s="76">
        <f>I19</f>
        <v>0</v>
      </c>
    </row>
    <row r="19" spans="1:10" ht="27.75" customHeight="1" x14ac:dyDescent="0.25">
      <c r="A19" s="235">
        <v>4</v>
      </c>
      <c r="B19" s="235"/>
      <c r="C19" s="235"/>
      <c r="D19" s="78" t="s">
        <v>38</v>
      </c>
      <c r="E19" s="79">
        <f>E20+E21</f>
        <v>12957620.6</v>
      </c>
      <c r="F19" s="80">
        <f>F20+F21</f>
        <v>0</v>
      </c>
      <c r="G19" s="81">
        <f>G20+G21</f>
        <v>0</v>
      </c>
      <c r="H19" s="81">
        <f>H20+H21</f>
        <v>0</v>
      </c>
      <c r="I19" s="81">
        <f>I20+I21</f>
        <v>0</v>
      </c>
    </row>
    <row r="20" spans="1:10" ht="27.75" customHeight="1" x14ac:dyDescent="0.25">
      <c r="A20" s="234">
        <v>42</v>
      </c>
      <c r="B20" s="234"/>
      <c r="C20" s="234"/>
      <c r="D20" s="83" t="s">
        <v>40</v>
      </c>
      <c r="E20" s="84">
        <v>8464912.0999999996</v>
      </c>
      <c r="F20" s="155">
        <v>0</v>
      </c>
      <c r="G20" s="156"/>
      <c r="H20" s="156"/>
      <c r="I20" s="156"/>
    </row>
    <row r="21" spans="1:10" ht="27.75" customHeight="1" x14ac:dyDescent="0.25">
      <c r="A21" s="234">
        <v>45</v>
      </c>
      <c r="B21" s="234"/>
      <c r="C21" s="234"/>
      <c r="D21" s="86" t="s">
        <v>41</v>
      </c>
      <c r="E21" s="84">
        <v>4492708.5</v>
      </c>
      <c r="F21" s="155">
        <v>0</v>
      </c>
      <c r="G21" s="156"/>
      <c r="H21" s="156"/>
      <c r="I21" s="156"/>
    </row>
    <row r="22" spans="1:10" x14ac:dyDescent="0.25">
      <c r="A22" s="240">
        <v>61</v>
      </c>
      <c r="B22" s="240"/>
      <c r="C22" s="240"/>
      <c r="D22" s="73" t="s">
        <v>52</v>
      </c>
      <c r="E22" s="74">
        <f>E23</f>
        <v>346056.81</v>
      </c>
      <c r="F22" s="75">
        <f>F23</f>
        <v>39370</v>
      </c>
      <c r="G22" s="76">
        <f>G23</f>
        <v>1527484</v>
      </c>
      <c r="H22" s="76">
        <f>H23</f>
        <v>15800</v>
      </c>
      <c r="I22" s="76">
        <f>I23</f>
        <v>15800</v>
      </c>
    </row>
    <row r="23" spans="1:10" ht="27.75" customHeight="1" x14ac:dyDescent="0.25">
      <c r="A23" s="235">
        <v>4</v>
      </c>
      <c r="B23" s="235"/>
      <c r="C23" s="235"/>
      <c r="D23" s="78" t="s">
        <v>38</v>
      </c>
      <c r="E23" s="79">
        <f>E24+E25</f>
        <v>346056.81</v>
      </c>
      <c r="F23" s="80">
        <f>F24+F25</f>
        <v>39370</v>
      </c>
      <c r="G23" s="81">
        <f>G24+G25</f>
        <v>1527484</v>
      </c>
      <c r="H23" s="81">
        <f>H24+H25</f>
        <v>15800</v>
      </c>
      <c r="I23" s="81">
        <f>I24+I25</f>
        <v>15800</v>
      </c>
    </row>
    <row r="24" spans="1:10" ht="27.75" customHeight="1" x14ac:dyDescent="0.25">
      <c r="A24" s="234">
        <v>42</v>
      </c>
      <c r="B24" s="234"/>
      <c r="C24" s="234"/>
      <c r="D24" s="83" t="s">
        <v>40</v>
      </c>
      <c r="E24" s="84">
        <v>346056.81</v>
      </c>
      <c r="F24" s="155">
        <v>39370</v>
      </c>
      <c r="G24" s="156">
        <v>15800</v>
      </c>
      <c r="H24" s="156">
        <v>15800</v>
      </c>
      <c r="I24" s="156">
        <v>15800</v>
      </c>
    </row>
    <row r="25" spans="1:10" ht="27.75" customHeight="1" x14ac:dyDescent="0.25">
      <c r="A25" s="234">
        <v>45</v>
      </c>
      <c r="B25" s="234"/>
      <c r="C25" s="234"/>
      <c r="D25" s="83" t="s">
        <v>41</v>
      </c>
      <c r="E25" s="84">
        <v>0</v>
      </c>
      <c r="F25" s="155">
        <v>0</v>
      </c>
      <c r="G25" s="156">
        <v>1511684</v>
      </c>
      <c r="H25" s="156">
        <v>0</v>
      </c>
      <c r="I25" s="156">
        <v>0</v>
      </c>
    </row>
    <row r="26" spans="1:10" x14ac:dyDescent="0.25">
      <c r="A26" s="240">
        <v>71</v>
      </c>
      <c r="B26" s="240"/>
      <c r="C26" s="240"/>
      <c r="D26" s="73" t="s">
        <v>54</v>
      </c>
      <c r="E26" s="74">
        <f t="shared" ref="E26:I27" si="1">E27</f>
        <v>0</v>
      </c>
      <c r="F26" s="75">
        <f t="shared" si="1"/>
        <v>1168</v>
      </c>
      <c r="G26" s="76">
        <f t="shared" si="1"/>
        <v>1158</v>
      </c>
      <c r="H26" s="76">
        <f t="shared" si="1"/>
        <v>1148</v>
      </c>
      <c r="I26" s="76">
        <f t="shared" si="1"/>
        <v>1138</v>
      </c>
    </row>
    <row r="27" spans="1:10" ht="27.75" customHeight="1" x14ac:dyDescent="0.25">
      <c r="A27" s="235">
        <v>4</v>
      </c>
      <c r="B27" s="235"/>
      <c r="C27" s="235"/>
      <c r="D27" s="78" t="s">
        <v>38</v>
      </c>
      <c r="E27" s="79">
        <f t="shared" si="1"/>
        <v>0</v>
      </c>
      <c r="F27" s="80">
        <f t="shared" si="1"/>
        <v>1168</v>
      </c>
      <c r="G27" s="81">
        <f t="shared" si="1"/>
        <v>1158</v>
      </c>
      <c r="H27" s="81">
        <f t="shared" si="1"/>
        <v>1148</v>
      </c>
      <c r="I27" s="81">
        <f t="shared" si="1"/>
        <v>1138</v>
      </c>
    </row>
    <row r="28" spans="1:10" ht="27.75" customHeight="1" x14ac:dyDescent="0.25">
      <c r="A28" s="234">
        <v>42</v>
      </c>
      <c r="B28" s="234"/>
      <c r="C28" s="234"/>
      <c r="D28" s="83" t="s">
        <v>40</v>
      </c>
      <c r="E28" s="84">
        <v>0</v>
      </c>
      <c r="F28" s="157">
        <v>1168</v>
      </c>
      <c r="G28" s="156">
        <v>1158</v>
      </c>
      <c r="H28" s="156">
        <v>1148</v>
      </c>
      <c r="I28" s="156">
        <v>1138</v>
      </c>
    </row>
    <row r="29" spans="1:10" s="22" customFormat="1" ht="15" customHeight="1" x14ac:dyDescent="0.25">
      <c r="A29" s="247" t="s">
        <v>96</v>
      </c>
      <c r="B29" s="247"/>
      <c r="C29" s="247"/>
      <c r="D29" s="68" t="s">
        <v>97</v>
      </c>
      <c r="E29" s="93">
        <f>E30+E35</f>
        <v>17667794.440000001</v>
      </c>
      <c r="F29" s="94">
        <f>F30+F35</f>
        <v>19188878</v>
      </c>
      <c r="G29" s="94">
        <f>G30+G35</f>
        <v>31266902</v>
      </c>
      <c r="H29" s="94">
        <f t="shared" ref="H29:I29" si="2">H30+H35</f>
        <v>0</v>
      </c>
      <c r="I29" s="94">
        <f t="shared" si="2"/>
        <v>0</v>
      </c>
      <c r="J29" s="217"/>
    </row>
    <row r="30" spans="1:10" x14ac:dyDescent="0.25">
      <c r="A30" s="240">
        <v>11</v>
      </c>
      <c r="B30" s="240"/>
      <c r="C30" s="240"/>
      <c r="D30" s="73" t="s">
        <v>43</v>
      </c>
      <c r="E30" s="87">
        <f>E33+E31</f>
        <v>10119044.68</v>
      </c>
      <c r="F30" s="88">
        <f>F33+F31</f>
        <v>14942281</v>
      </c>
      <c r="G30" s="88">
        <f>G33+G31</f>
        <v>19337644</v>
      </c>
      <c r="H30" s="88">
        <f>H33+H31</f>
        <v>0</v>
      </c>
      <c r="I30" s="88">
        <f>I33+I31</f>
        <v>0</v>
      </c>
    </row>
    <row r="31" spans="1:10" ht="18.75" customHeight="1" x14ac:dyDescent="0.25">
      <c r="A31" s="235">
        <v>3</v>
      </c>
      <c r="B31" s="235"/>
      <c r="C31" s="235"/>
      <c r="D31" s="78" t="s">
        <v>33</v>
      </c>
      <c r="E31" s="89">
        <f>E32</f>
        <v>522363.68</v>
      </c>
      <c r="F31" s="90">
        <f>F32</f>
        <v>1008036</v>
      </c>
      <c r="G31" s="81">
        <f>G32</f>
        <v>1645540</v>
      </c>
      <c r="H31" s="81">
        <f>H32</f>
        <v>0</v>
      </c>
      <c r="I31" s="81">
        <f>I32</f>
        <v>0</v>
      </c>
    </row>
    <row r="32" spans="1:10" x14ac:dyDescent="0.25">
      <c r="A32" s="234">
        <v>32</v>
      </c>
      <c r="B32" s="234"/>
      <c r="C32" s="234"/>
      <c r="D32" s="83" t="s">
        <v>35</v>
      </c>
      <c r="E32" s="91">
        <v>522363.68</v>
      </c>
      <c r="F32" s="155">
        <v>1008036</v>
      </c>
      <c r="G32" s="156">
        <v>1645540</v>
      </c>
      <c r="H32" s="156">
        <v>0</v>
      </c>
      <c r="I32" s="156">
        <v>0</v>
      </c>
    </row>
    <row r="33" spans="1:10" ht="27.75" customHeight="1" x14ac:dyDescent="0.25">
      <c r="A33" s="235">
        <v>4</v>
      </c>
      <c r="B33" s="235"/>
      <c r="C33" s="235"/>
      <c r="D33" s="78" t="s">
        <v>38</v>
      </c>
      <c r="E33" s="89">
        <f>E34</f>
        <v>9596681</v>
      </c>
      <c r="F33" s="90">
        <f>F34</f>
        <v>13934245</v>
      </c>
      <c r="G33" s="81">
        <f>G34</f>
        <v>17692104</v>
      </c>
      <c r="H33" s="81">
        <f>H34</f>
        <v>0</v>
      </c>
      <c r="I33" s="81">
        <f>I34</f>
        <v>0</v>
      </c>
    </row>
    <row r="34" spans="1:10" ht="27.75" customHeight="1" x14ac:dyDescent="0.25">
      <c r="A34" s="234">
        <v>45</v>
      </c>
      <c r="B34" s="234"/>
      <c r="C34" s="234"/>
      <c r="D34" s="83" t="s">
        <v>41</v>
      </c>
      <c r="E34" s="91">
        <v>9596681</v>
      </c>
      <c r="F34" s="155">
        <v>13934245</v>
      </c>
      <c r="G34" s="156">
        <v>17692104</v>
      </c>
      <c r="H34" s="156">
        <v>0</v>
      </c>
      <c r="I34" s="156">
        <v>0</v>
      </c>
    </row>
    <row r="35" spans="1:10" ht="27.75" customHeight="1" x14ac:dyDescent="0.25">
      <c r="A35" s="240">
        <v>815</v>
      </c>
      <c r="B35" s="240"/>
      <c r="C35" s="240"/>
      <c r="D35" s="73" t="s">
        <v>136</v>
      </c>
      <c r="E35" s="87">
        <f>E36+E38</f>
        <v>7548749.7600000007</v>
      </c>
      <c r="F35" s="88">
        <f>F36+F38</f>
        <v>4246597</v>
      </c>
      <c r="G35" s="88">
        <f>G36+G38</f>
        <v>11929258</v>
      </c>
      <c r="H35" s="88">
        <f>H36+H38</f>
        <v>0</v>
      </c>
      <c r="I35" s="87">
        <f>I36+I38</f>
        <v>0</v>
      </c>
    </row>
    <row r="36" spans="1:10" ht="27.75" customHeight="1" x14ac:dyDescent="0.25">
      <c r="A36" s="235">
        <v>3</v>
      </c>
      <c r="B36" s="235"/>
      <c r="C36" s="235"/>
      <c r="D36" s="78" t="s">
        <v>33</v>
      </c>
      <c r="E36" s="89">
        <f>E37</f>
        <v>193691.23</v>
      </c>
      <c r="F36" s="90">
        <f>F37</f>
        <v>284506</v>
      </c>
      <c r="G36" s="90">
        <f>G37</f>
        <v>2299226</v>
      </c>
      <c r="H36" s="90">
        <f>H37</f>
        <v>0</v>
      </c>
      <c r="I36" s="89">
        <f>I37</f>
        <v>0</v>
      </c>
    </row>
    <row r="37" spans="1:10" ht="27.75" customHeight="1" x14ac:dyDescent="0.25">
      <c r="A37" s="234">
        <v>32</v>
      </c>
      <c r="B37" s="234"/>
      <c r="C37" s="234"/>
      <c r="D37" s="83" t="s">
        <v>35</v>
      </c>
      <c r="E37" s="91">
        <v>193691.23</v>
      </c>
      <c r="F37" s="149">
        <v>284506</v>
      </c>
      <c r="G37" s="95">
        <v>2299226</v>
      </c>
      <c r="H37" s="95">
        <v>0</v>
      </c>
      <c r="I37" s="95">
        <v>0</v>
      </c>
    </row>
    <row r="38" spans="1:10" ht="27.75" customHeight="1" x14ac:dyDescent="0.25">
      <c r="A38" s="235">
        <v>4</v>
      </c>
      <c r="B38" s="235"/>
      <c r="C38" s="235"/>
      <c r="D38" s="78" t="s">
        <v>38</v>
      </c>
      <c r="E38" s="89">
        <f>E39</f>
        <v>7355058.5300000003</v>
      </c>
      <c r="F38" s="90">
        <f>F39</f>
        <v>3962091</v>
      </c>
      <c r="G38" s="90">
        <f>G39</f>
        <v>9630032</v>
      </c>
      <c r="H38" s="90">
        <f>H39</f>
        <v>0</v>
      </c>
      <c r="I38" s="89">
        <f>I39</f>
        <v>0</v>
      </c>
    </row>
    <row r="39" spans="1:10" ht="27.75" customHeight="1" x14ac:dyDescent="0.25">
      <c r="A39" s="234">
        <v>45</v>
      </c>
      <c r="B39" s="234"/>
      <c r="C39" s="234"/>
      <c r="D39" s="83" t="s">
        <v>41</v>
      </c>
      <c r="E39" s="91">
        <v>7355058.5300000003</v>
      </c>
      <c r="F39" s="149">
        <v>3962091</v>
      </c>
      <c r="G39" s="95">
        <v>9630032</v>
      </c>
      <c r="H39" s="95">
        <v>0</v>
      </c>
      <c r="I39" s="95">
        <v>0</v>
      </c>
    </row>
    <row r="40" spans="1:10" s="15" customFormat="1" ht="45" x14ac:dyDescent="0.25">
      <c r="A40" s="236" t="s">
        <v>124</v>
      </c>
      <c r="B40" s="236"/>
      <c r="C40" s="236"/>
      <c r="D40" s="176" t="s">
        <v>125</v>
      </c>
      <c r="E40" s="93">
        <f>E41+E45</f>
        <v>0</v>
      </c>
      <c r="F40" s="94">
        <f t="shared" ref="F40:I40" si="3">F41+F45</f>
        <v>0</v>
      </c>
      <c r="G40" s="71">
        <f t="shared" si="3"/>
        <v>8707275</v>
      </c>
      <c r="H40" s="71">
        <f t="shared" si="3"/>
        <v>0</v>
      </c>
      <c r="I40" s="71">
        <f t="shared" si="3"/>
        <v>0</v>
      </c>
      <c r="J40" s="147"/>
    </row>
    <row r="41" spans="1:10" s="15" customFormat="1" x14ac:dyDescent="0.25">
      <c r="A41" s="237">
        <v>11</v>
      </c>
      <c r="B41" s="238"/>
      <c r="C41" s="239"/>
      <c r="D41" s="73" t="s">
        <v>43</v>
      </c>
      <c r="E41" s="87">
        <f>E42</f>
        <v>0</v>
      </c>
      <c r="F41" s="87">
        <f>F42</f>
        <v>0</v>
      </c>
      <c r="G41" s="87">
        <f>G42</f>
        <v>2263210</v>
      </c>
      <c r="H41" s="87">
        <f>H42</f>
        <v>0</v>
      </c>
      <c r="I41" s="87">
        <f>I42</f>
        <v>0</v>
      </c>
      <c r="J41" s="147"/>
    </row>
    <row r="42" spans="1:10" s="15" customFormat="1" ht="26.25" customHeight="1" x14ac:dyDescent="0.25">
      <c r="A42" s="235">
        <v>4</v>
      </c>
      <c r="B42" s="235"/>
      <c r="C42" s="235"/>
      <c r="D42" s="78" t="s">
        <v>38</v>
      </c>
      <c r="E42" s="79">
        <f>E43+E44</f>
        <v>0</v>
      </c>
      <c r="F42" s="80">
        <f>F43+F44</f>
        <v>0</v>
      </c>
      <c r="G42" s="80">
        <f>G43+G44</f>
        <v>2263210</v>
      </c>
      <c r="H42" s="80">
        <f>H43+H44</f>
        <v>0</v>
      </c>
      <c r="I42" s="80">
        <f>I43+I44</f>
        <v>0</v>
      </c>
      <c r="J42" s="147"/>
    </row>
    <row r="43" spans="1:10" s="15" customFormat="1" ht="25.5" x14ac:dyDescent="0.25">
      <c r="A43" s="234">
        <v>42</v>
      </c>
      <c r="B43" s="234"/>
      <c r="C43" s="234"/>
      <c r="D43" s="83" t="s">
        <v>40</v>
      </c>
      <c r="E43" s="84">
        <v>0</v>
      </c>
      <c r="F43" s="85">
        <v>0</v>
      </c>
      <c r="G43" s="156">
        <v>0</v>
      </c>
      <c r="H43" s="156">
        <v>0</v>
      </c>
      <c r="I43" s="156">
        <v>0</v>
      </c>
      <c r="J43" s="147"/>
    </row>
    <row r="44" spans="1:10" s="15" customFormat="1" ht="25.5" x14ac:dyDescent="0.25">
      <c r="A44" s="234">
        <v>45</v>
      </c>
      <c r="B44" s="234"/>
      <c r="C44" s="234"/>
      <c r="D44" s="83" t="s">
        <v>41</v>
      </c>
      <c r="E44" s="84">
        <v>0</v>
      </c>
      <c r="F44" s="85">
        <v>0</v>
      </c>
      <c r="G44" s="156">
        <v>2263210</v>
      </c>
      <c r="H44" s="156">
        <v>0</v>
      </c>
      <c r="I44" s="156">
        <v>0</v>
      </c>
      <c r="J44" s="147"/>
    </row>
    <row r="45" spans="1:10" s="15" customFormat="1" ht="38.25" x14ac:dyDescent="0.25">
      <c r="A45" s="237">
        <v>58100</v>
      </c>
      <c r="B45" s="238"/>
      <c r="C45" s="239"/>
      <c r="D45" s="220" t="s">
        <v>142</v>
      </c>
      <c r="E45" s="87">
        <f>E46</f>
        <v>0</v>
      </c>
      <c r="F45" s="87">
        <f>F46</f>
        <v>0</v>
      </c>
      <c r="G45" s="87">
        <f>G46</f>
        <v>6444065</v>
      </c>
      <c r="H45" s="87">
        <f>H46</f>
        <v>0</v>
      </c>
      <c r="I45" s="87">
        <f>I46</f>
        <v>0</v>
      </c>
      <c r="J45" s="147"/>
    </row>
    <row r="46" spans="1:10" s="15" customFormat="1" ht="29.25" customHeight="1" x14ac:dyDescent="0.25">
      <c r="A46" s="235">
        <v>4</v>
      </c>
      <c r="B46" s="235"/>
      <c r="C46" s="235"/>
      <c r="D46" s="78" t="s">
        <v>38</v>
      </c>
      <c r="E46" s="89">
        <f>E47+E48</f>
        <v>0</v>
      </c>
      <c r="F46" s="90">
        <f>F47+F48</f>
        <v>0</v>
      </c>
      <c r="G46" s="81">
        <f>G47+G48</f>
        <v>6444065</v>
      </c>
      <c r="H46" s="81">
        <f>H47+H48</f>
        <v>0</v>
      </c>
      <c r="I46" s="81">
        <f>I47+I48</f>
        <v>0</v>
      </c>
      <c r="J46" s="147"/>
    </row>
    <row r="47" spans="1:10" s="15" customFormat="1" ht="25.5" x14ac:dyDescent="0.25">
      <c r="A47" s="234">
        <v>42</v>
      </c>
      <c r="B47" s="234"/>
      <c r="C47" s="234"/>
      <c r="D47" s="83" t="s">
        <v>40</v>
      </c>
      <c r="E47" s="91">
        <v>0</v>
      </c>
      <c r="F47" s="92">
        <v>0</v>
      </c>
      <c r="G47" s="95">
        <v>0</v>
      </c>
      <c r="H47" s="95">
        <v>0</v>
      </c>
      <c r="I47" s="95">
        <v>0</v>
      </c>
      <c r="J47" s="147"/>
    </row>
    <row r="48" spans="1:10" s="15" customFormat="1" x14ac:dyDescent="0.25">
      <c r="A48" s="234">
        <v>45</v>
      </c>
      <c r="B48" s="234"/>
      <c r="C48" s="234"/>
      <c r="D48" s="83" t="s">
        <v>47</v>
      </c>
      <c r="E48" s="91">
        <v>0</v>
      </c>
      <c r="F48" s="92">
        <v>0</v>
      </c>
      <c r="G48" s="95">
        <v>6444065</v>
      </c>
      <c r="H48" s="95">
        <v>0</v>
      </c>
      <c r="I48" s="95">
        <v>0</v>
      </c>
      <c r="J48" s="147"/>
    </row>
    <row r="49" spans="1:9" ht="30" customHeight="1" x14ac:dyDescent="0.25">
      <c r="A49" s="241" t="s">
        <v>98</v>
      </c>
      <c r="B49" s="242"/>
      <c r="C49" s="243"/>
      <c r="D49" s="96" t="s">
        <v>99</v>
      </c>
      <c r="E49" s="97">
        <f>E50+E84+E91</f>
        <v>286457984.54999995</v>
      </c>
      <c r="F49" s="98">
        <f>F50+F84+F91</f>
        <v>306444849</v>
      </c>
      <c r="G49" s="98">
        <f t="shared" ref="G49:I49" si="4">G50+G84+G91</f>
        <v>322681692</v>
      </c>
      <c r="H49" s="98">
        <f t="shared" si="4"/>
        <v>337365777</v>
      </c>
      <c r="I49" s="98">
        <f t="shared" si="4"/>
        <v>354053987</v>
      </c>
    </row>
    <row r="50" spans="1:9" ht="15" customHeight="1" x14ac:dyDescent="0.25">
      <c r="A50" s="244" t="s">
        <v>100</v>
      </c>
      <c r="B50" s="245"/>
      <c r="C50" s="246"/>
      <c r="D50" s="68" t="s">
        <v>101</v>
      </c>
      <c r="E50" s="93">
        <f>E51+E55+E61+E72+E80</f>
        <v>286304672.36999995</v>
      </c>
      <c r="F50" s="94">
        <f>F51+F55+F61+F72+F80+F67</f>
        <v>305098404</v>
      </c>
      <c r="G50" s="71">
        <f>G51+G55+G61+G72+G80+G67+G76</f>
        <v>321985674</v>
      </c>
      <c r="H50" s="71">
        <f>H51+H55+H61+H72+H80+H67+H76</f>
        <v>337197793</v>
      </c>
      <c r="I50" s="71">
        <f>I51+I55+I61+I72+I80+I67+I76</f>
        <v>353876987</v>
      </c>
    </row>
    <row r="51" spans="1:9" x14ac:dyDescent="0.25">
      <c r="A51" s="237">
        <v>11</v>
      </c>
      <c r="B51" s="238"/>
      <c r="C51" s="239"/>
      <c r="D51" s="73" t="s">
        <v>43</v>
      </c>
      <c r="E51" s="87">
        <f>E52</f>
        <v>12436184.59</v>
      </c>
      <c r="F51" s="88">
        <f>F52</f>
        <v>12797022</v>
      </c>
      <c r="G51" s="76">
        <f>G52</f>
        <v>218877</v>
      </c>
      <c r="H51" s="76">
        <f>H52</f>
        <v>525304</v>
      </c>
      <c r="I51" s="76">
        <f>I52</f>
        <v>525304</v>
      </c>
    </row>
    <row r="52" spans="1:9" ht="15" customHeight="1" x14ac:dyDescent="0.25">
      <c r="A52" s="235">
        <v>3</v>
      </c>
      <c r="B52" s="235"/>
      <c r="C52" s="235"/>
      <c r="D52" s="78" t="s">
        <v>33</v>
      </c>
      <c r="E52" s="89">
        <f>E53+E54</f>
        <v>12436184.59</v>
      </c>
      <c r="F52" s="90">
        <f>F53+F54</f>
        <v>12797022</v>
      </c>
      <c r="G52" s="81">
        <f>G53+G54</f>
        <v>218877</v>
      </c>
      <c r="H52" s="81">
        <f>H53+H54</f>
        <v>525304</v>
      </c>
      <c r="I52" s="81">
        <f>I53+I54</f>
        <v>525304</v>
      </c>
    </row>
    <row r="53" spans="1:9" ht="15" customHeight="1" x14ac:dyDescent="0.25">
      <c r="A53" s="234">
        <v>31</v>
      </c>
      <c r="B53" s="234"/>
      <c r="C53" s="234"/>
      <c r="D53" s="83" t="s">
        <v>34</v>
      </c>
      <c r="E53" s="91">
        <v>103140.8</v>
      </c>
      <c r="F53" s="155">
        <v>0</v>
      </c>
      <c r="G53" s="95">
        <v>0</v>
      </c>
      <c r="H53" s="95">
        <v>0</v>
      </c>
      <c r="I53" s="95">
        <v>0</v>
      </c>
    </row>
    <row r="54" spans="1:9" ht="15" customHeight="1" x14ac:dyDescent="0.25">
      <c r="A54" s="234">
        <v>32</v>
      </c>
      <c r="B54" s="234"/>
      <c r="C54" s="234"/>
      <c r="D54" s="83" t="s">
        <v>35</v>
      </c>
      <c r="E54" s="91">
        <v>12333043.789999999</v>
      </c>
      <c r="F54" s="155">
        <v>12797022</v>
      </c>
      <c r="G54" s="95">
        <v>218877</v>
      </c>
      <c r="H54" s="95">
        <v>525304</v>
      </c>
      <c r="I54" s="95">
        <v>525304</v>
      </c>
    </row>
    <row r="55" spans="1:9" ht="15" customHeight="1" x14ac:dyDescent="0.25">
      <c r="A55" s="240">
        <v>31</v>
      </c>
      <c r="B55" s="240"/>
      <c r="C55" s="240"/>
      <c r="D55" s="73" t="s">
        <v>45</v>
      </c>
      <c r="E55" s="87">
        <f>E56</f>
        <v>904718.9</v>
      </c>
      <c r="F55" s="88">
        <f>F56</f>
        <v>567301</v>
      </c>
      <c r="G55" s="76">
        <f>G56</f>
        <v>572825</v>
      </c>
      <c r="H55" s="76">
        <f>H56</f>
        <v>572826</v>
      </c>
      <c r="I55" s="76">
        <f>I56</f>
        <v>587826</v>
      </c>
    </row>
    <row r="56" spans="1:9" ht="15" customHeight="1" x14ac:dyDescent="0.25">
      <c r="A56" s="235">
        <v>3</v>
      </c>
      <c r="B56" s="235"/>
      <c r="C56" s="235"/>
      <c r="D56" s="78" t="s">
        <v>33</v>
      </c>
      <c r="E56" s="89">
        <f>E58+E59+E60+E57</f>
        <v>904718.9</v>
      </c>
      <c r="F56" s="90">
        <f>F58+F59+F60+F57</f>
        <v>567301</v>
      </c>
      <c r="G56" s="90">
        <f>G58+G59+G60+G57</f>
        <v>572825</v>
      </c>
      <c r="H56" s="90">
        <f>H58+H59+H60+H57</f>
        <v>572826</v>
      </c>
      <c r="I56" s="90">
        <f>I58+I59+I60+I57</f>
        <v>587826</v>
      </c>
    </row>
    <row r="57" spans="1:9" ht="15" customHeight="1" x14ac:dyDescent="0.25">
      <c r="A57" s="234">
        <v>31</v>
      </c>
      <c r="B57" s="234"/>
      <c r="C57" s="234"/>
      <c r="D57" s="83" t="s">
        <v>34</v>
      </c>
      <c r="E57" s="91">
        <v>0</v>
      </c>
      <c r="F57" s="92">
        <v>35100</v>
      </c>
      <c r="G57" s="95">
        <v>93347</v>
      </c>
      <c r="H57" s="95">
        <v>93347</v>
      </c>
      <c r="I57" s="95">
        <v>93347</v>
      </c>
    </row>
    <row r="58" spans="1:9" x14ac:dyDescent="0.25">
      <c r="A58" s="234">
        <v>32</v>
      </c>
      <c r="B58" s="234"/>
      <c r="C58" s="234"/>
      <c r="D58" s="83" t="s">
        <v>35</v>
      </c>
      <c r="E58" s="91">
        <v>904662.28</v>
      </c>
      <c r="F58" s="92">
        <v>531801</v>
      </c>
      <c r="G58" s="95">
        <v>479228</v>
      </c>
      <c r="H58" s="95">
        <v>479229</v>
      </c>
      <c r="I58" s="95">
        <v>494229</v>
      </c>
    </row>
    <row r="59" spans="1:9" ht="15" customHeight="1" x14ac:dyDescent="0.25">
      <c r="A59" s="234">
        <v>34</v>
      </c>
      <c r="B59" s="234"/>
      <c r="C59" s="234"/>
      <c r="D59" s="83" t="s">
        <v>36</v>
      </c>
      <c r="E59" s="91">
        <v>56.62</v>
      </c>
      <c r="F59" s="92">
        <v>300</v>
      </c>
      <c r="G59" s="95">
        <v>200</v>
      </c>
      <c r="H59" s="95">
        <v>200</v>
      </c>
      <c r="I59" s="95">
        <v>200</v>
      </c>
    </row>
    <row r="60" spans="1:9" ht="15" customHeight="1" x14ac:dyDescent="0.25">
      <c r="A60" s="234">
        <v>38</v>
      </c>
      <c r="B60" s="234"/>
      <c r="C60" s="234"/>
      <c r="D60" s="83" t="s">
        <v>37</v>
      </c>
      <c r="E60" s="91">
        <v>0</v>
      </c>
      <c r="F60" s="92">
        <v>100</v>
      </c>
      <c r="G60" s="95">
        <v>50</v>
      </c>
      <c r="H60" s="95">
        <v>50</v>
      </c>
      <c r="I60" s="95">
        <v>50</v>
      </c>
    </row>
    <row r="61" spans="1:9" x14ac:dyDescent="0.25">
      <c r="A61" s="240">
        <v>43</v>
      </c>
      <c r="B61" s="240"/>
      <c r="C61" s="240"/>
      <c r="D61" s="73" t="s">
        <v>47</v>
      </c>
      <c r="E61" s="87">
        <f>E62</f>
        <v>256843562.77000001</v>
      </c>
      <c r="F61" s="88">
        <f>F62</f>
        <v>290864753</v>
      </c>
      <c r="G61" s="76">
        <f>G62</f>
        <v>320913164</v>
      </c>
      <c r="H61" s="76">
        <f>H62</f>
        <v>335771888</v>
      </c>
      <c r="I61" s="76">
        <f>I62</f>
        <v>352483441</v>
      </c>
    </row>
    <row r="62" spans="1:9" ht="15" customHeight="1" x14ac:dyDescent="0.25">
      <c r="A62" s="235">
        <v>3</v>
      </c>
      <c r="B62" s="235"/>
      <c r="C62" s="235"/>
      <c r="D62" s="78" t="s">
        <v>33</v>
      </c>
      <c r="E62" s="89">
        <f>SUM(E63:E66)</f>
        <v>256843562.77000001</v>
      </c>
      <c r="F62" s="90">
        <f>SUM(F63:F66)</f>
        <v>290864753</v>
      </c>
      <c r="G62" s="81">
        <f>SUM(G63:G66)</f>
        <v>320913164</v>
      </c>
      <c r="H62" s="81">
        <f>SUM(H63:H66)</f>
        <v>335771888</v>
      </c>
      <c r="I62" s="81">
        <f>SUM(I63:I66)</f>
        <v>352483441</v>
      </c>
    </row>
    <row r="63" spans="1:9" x14ac:dyDescent="0.25">
      <c r="A63" s="234">
        <v>31</v>
      </c>
      <c r="B63" s="234"/>
      <c r="C63" s="234"/>
      <c r="D63" s="83" t="s">
        <v>34</v>
      </c>
      <c r="E63" s="91">
        <v>148021107.13</v>
      </c>
      <c r="F63" s="92">
        <v>171562374</v>
      </c>
      <c r="G63" s="95">
        <v>177949200</v>
      </c>
      <c r="H63" s="95">
        <v>184189920</v>
      </c>
      <c r="I63" s="95">
        <v>191882530</v>
      </c>
    </row>
    <row r="64" spans="1:9" x14ac:dyDescent="0.25">
      <c r="A64" s="234">
        <v>32</v>
      </c>
      <c r="B64" s="234"/>
      <c r="C64" s="234"/>
      <c r="D64" s="83" t="s">
        <v>35</v>
      </c>
      <c r="E64" s="91">
        <v>108353430.48999999</v>
      </c>
      <c r="F64" s="92">
        <v>115948228</v>
      </c>
      <c r="G64" s="95">
        <v>141371953</v>
      </c>
      <c r="H64" s="95">
        <v>149989957</v>
      </c>
      <c r="I64" s="95">
        <v>159008900</v>
      </c>
    </row>
    <row r="65" spans="1:10" ht="15" customHeight="1" x14ac:dyDescent="0.25">
      <c r="A65" s="234">
        <v>34</v>
      </c>
      <c r="B65" s="234"/>
      <c r="C65" s="234"/>
      <c r="D65" s="83" t="s">
        <v>36</v>
      </c>
      <c r="E65" s="91">
        <v>356921.38</v>
      </c>
      <c r="F65" s="92">
        <v>3219151</v>
      </c>
      <c r="G65" s="95">
        <v>1462011</v>
      </c>
      <c r="H65" s="95">
        <v>1462011</v>
      </c>
      <c r="I65" s="95">
        <v>1462011</v>
      </c>
    </row>
    <row r="66" spans="1:10" ht="15" customHeight="1" x14ac:dyDescent="0.25">
      <c r="A66" s="234">
        <v>38</v>
      </c>
      <c r="B66" s="234"/>
      <c r="C66" s="234"/>
      <c r="D66" s="83" t="s">
        <v>37</v>
      </c>
      <c r="E66" s="91">
        <v>112103.77</v>
      </c>
      <c r="F66" s="92">
        <v>135000</v>
      </c>
      <c r="G66" s="95">
        <v>130000</v>
      </c>
      <c r="H66" s="95">
        <v>130000</v>
      </c>
      <c r="I66" s="95">
        <v>130000</v>
      </c>
    </row>
    <row r="67" spans="1:10" ht="15" customHeight="1" x14ac:dyDescent="0.25">
      <c r="A67" s="240">
        <v>51000</v>
      </c>
      <c r="B67" s="240"/>
      <c r="C67" s="240"/>
      <c r="D67" s="221" t="s">
        <v>141</v>
      </c>
      <c r="E67" s="87">
        <f>E68</f>
        <v>0</v>
      </c>
      <c r="F67" s="87">
        <f>F68</f>
        <v>207644</v>
      </c>
      <c r="G67" s="88">
        <f>G68</f>
        <v>67716</v>
      </c>
      <c r="H67" s="88">
        <f>H68</f>
        <v>108901</v>
      </c>
      <c r="I67" s="88">
        <f>I68</f>
        <v>67716</v>
      </c>
    </row>
    <row r="68" spans="1:10" ht="15" customHeight="1" x14ac:dyDescent="0.25">
      <c r="A68" s="235">
        <v>3</v>
      </c>
      <c r="B68" s="235"/>
      <c r="C68" s="235"/>
      <c r="D68" s="78" t="s">
        <v>33</v>
      </c>
      <c r="E68" s="89">
        <f>E69+E70+E71</f>
        <v>0</v>
      </c>
      <c r="F68" s="89">
        <f>F69+F70+F71</f>
        <v>207644</v>
      </c>
      <c r="G68" s="90">
        <f>G69+G70+G71</f>
        <v>67716</v>
      </c>
      <c r="H68" s="90">
        <f>H69+H70+H71</f>
        <v>108901</v>
      </c>
      <c r="I68" s="90">
        <f>I69+I70+I71</f>
        <v>67716</v>
      </c>
    </row>
    <row r="69" spans="1:10" ht="15" customHeight="1" x14ac:dyDescent="0.25">
      <c r="A69" s="234">
        <v>31</v>
      </c>
      <c r="B69" s="234"/>
      <c r="C69" s="234"/>
      <c r="D69" s="83" t="s">
        <v>34</v>
      </c>
      <c r="E69" s="91">
        <v>0</v>
      </c>
      <c r="F69" s="92">
        <v>100638</v>
      </c>
      <c r="G69" s="95">
        <v>47188</v>
      </c>
      <c r="H69" s="95">
        <v>47188</v>
      </c>
      <c r="I69" s="95">
        <v>47188</v>
      </c>
    </row>
    <row r="70" spans="1:10" ht="15" customHeight="1" x14ac:dyDescent="0.25">
      <c r="A70" s="234">
        <v>32</v>
      </c>
      <c r="B70" s="234"/>
      <c r="C70" s="234"/>
      <c r="D70" s="83" t="s">
        <v>35</v>
      </c>
      <c r="E70" s="91">
        <v>0</v>
      </c>
      <c r="F70" s="92">
        <v>24636</v>
      </c>
      <c r="G70" s="95">
        <v>20528</v>
      </c>
      <c r="H70" s="95">
        <v>20528</v>
      </c>
      <c r="I70" s="95">
        <v>20528</v>
      </c>
    </row>
    <row r="71" spans="1:10" ht="25.5" x14ac:dyDescent="0.25">
      <c r="A71" s="234">
        <v>36</v>
      </c>
      <c r="B71" s="234"/>
      <c r="C71" s="234"/>
      <c r="D71" s="83" t="s">
        <v>102</v>
      </c>
      <c r="E71" s="91">
        <v>0</v>
      </c>
      <c r="F71" s="92">
        <v>82370</v>
      </c>
      <c r="G71" s="95">
        <v>0</v>
      </c>
      <c r="H71" s="95">
        <v>41185</v>
      </c>
      <c r="I71" s="95">
        <v>0</v>
      </c>
    </row>
    <row r="72" spans="1:10" x14ac:dyDescent="0.25">
      <c r="A72" s="240">
        <v>52</v>
      </c>
      <c r="B72" s="240"/>
      <c r="C72" s="240"/>
      <c r="D72" s="73" t="s">
        <v>49</v>
      </c>
      <c r="E72" s="87">
        <f>E73</f>
        <v>15910977.08</v>
      </c>
      <c r="F72" s="88">
        <f>F73</f>
        <v>472686</v>
      </c>
      <c r="G72" s="76">
        <f>G73</f>
        <v>0</v>
      </c>
      <c r="H72" s="76">
        <f>H73</f>
        <v>0</v>
      </c>
      <c r="I72" s="76">
        <f>I73</f>
        <v>0</v>
      </c>
    </row>
    <row r="73" spans="1:10" x14ac:dyDescent="0.25">
      <c r="A73" s="235">
        <v>3</v>
      </c>
      <c r="B73" s="235"/>
      <c r="C73" s="235"/>
      <c r="D73" s="78" t="s">
        <v>33</v>
      </c>
      <c r="E73" s="89">
        <f>E74+E75</f>
        <v>15910977.08</v>
      </c>
      <c r="F73" s="90">
        <f>F74+F75</f>
        <v>472686</v>
      </c>
      <c r="G73" s="81">
        <f>G74+G75</f>
        <v>0</v>
      </c>
      <c r="H73" s="81">
        <f>H74+H75</f>
        <v>0</v>
      </c>
      <c r="I73" s="81">
        <f>I74+I75</f>
        <v>0</v>
      </c>
    </row>
    <row r="74" spans="1:10" ht="15" customHeight="1" x14ac:dyDescent="0.25">
      <c r="A74" s="234">
        <v>31</v>
      </c>
      <c r="B74" s="234"/>
      <c r="C74" s="234"/>
      <c r="D74" s="83" t="s">
        <v>34</v>
      </c>
      <c r="E74" s="91">
        <v>1051496.5900000001</v>
      </c>
      <c r="F74" s="92">
        <v>255083</v>
      </c>
      <c r="G74" s="95">
        <v>0</v>
      </c>
      <c r="H74" s="95">
        <v>0</v>
      </c>
      <c r="I74" s="95">
        <v>0</v>
      </c>
    </row>
    <row r="75" spans="1:10" ht="15" customHeight="1" x14ac:dyDescent="0.25">
      <c r="A75" s="234">
        <v>32</v>
      </c>
      <c r="B75" s="234"/>
      <c r="C75" s="234"/>
      <c r="D75" s="83" t="s">
        <v>35</v>
      </c>
      <c r="E75" s="91">
        <v>14859480.49</v>
      </c>
      <c r="F75" s="92">
        <v>217603</v>
      </c>
      <c r="G75" s="95">
        <v>0</v>
      </c>
      <c r="H75" s="95">
        <v>0</v>
      </c>
      <c r="I75" s="95">
        <v>0</v>
      </c>
    </row>
    <row r="76" spans="1:10" s="15" customFormat="1" ht="38.25" x14ac:dyDescent="0.25">
      <c r="A76" s="240">
        <v>56311</v>
      </c>
      <c r="B76" s="240"/>
      <c r="C76" s="240"/>
      <c r="D76" s="256" t="s">
        <v>140</v>
      </c>
      <c r="E76" s="87">
        <f>E77</f>
        <v>0</v>
      </c>
      <c r="F76" s="88">
        <f>F77</f>
        <v>0</v>
      </c>
      <c r="G76" s="76">
        <f>G77</f>
        <v>2392</v>
      </c>
      <c r="H76" s="76">
        <f>H77</f>
        <v>7174</v>
      </c>
      <c r="I76" s="76">
        <f>I77</f>
        <v>0</v>
      </c>
      <c r="J76" s="147"/>
    </row>
    <row r="77" spans="1:10" s="15" customFormat="1" ht="15" customHeight="1" x14ac:dyDescent="0.25">
      <c r="A77" s="235">
        <v>3</v>
      </c>
      <c r="B77" s="235"/>
      <c r="C77" s="235"/>
      <c r="D77" s="78" t="s">
        <v>33</v>
      </c>
      <c r="E77" s="89">
        <f>E78+E79</f>
        <v>0</v>
      </c>
      <c r="F77" s="90">
        <f>F78+F79</f>
        <v>0</v>
      </c>
      <c r="G77" s="81">
        <f>G78+G79</f>
        <v>2392</v>
      </c>
      <c r="H77" s="81">
        <f>H78+H79</f>
        <v>7174</v>
      </c>
      <c r="I77" s="81">
        <f>I78+I79</f>
        <v>0</v>
      </c>
      <c r="J77" s="147"/>
    </row>
    <row r="78" spans="1:10" s="15" customFormat="1" ht="15" customHeight="1" x14ac:dyDescent="0.25">
      <c r="A78" s="234">
        <v>31</v>
      </c>
      <c r="B78" s="234"/>
      <c r="C78" s="234"/>
      <c r="D78" s="83" t="s">
        <v>34</v>
      </c>
      <c r="E78" s="91">
        <v>0</v>
      </c>
      <c r="F78" s="92">
        <v>0</v>
      </c>
      <c r="G78" s="95">
        <v>0</v>
      </c>
      <c r="H78" s="95">
        <v>0</v>
      </c>
      <c r="I78" s="95">
        <v>0</v>
      </c>
      <c r="J78" s="147"/>
    </row>
    <row r="79" spans="1:10" s="15" customFormat="1" ht="15" customHeight="1" x14ac:dyDescent="0.25">
      <c r="A79" s="234">
        <v>32</v>
      </c>
      <c r="B79" s="234"/>
      <c r="C79" s="234"/>
      <c r="D79" s="83" t="s">
        <v>35</v>
      </c>
      <c r="E79" s="91">
        <v>0</v>
      </c>
      <c r="F79" s="92">
        <v>0</v>
      </c>
      <c r="G79" s="95">
        <v>2392</v>
      </c>
      <c r="H79" s="95">
        <v>7174</v>
      </c>
      <c r="I79" s="95">
        <v>0</v>
      </c>
      <c r="J79" s="147"/>
    </row>
    <row r="80" spans="1:10" x14ac:dyDescent="0.25">
      <c r="A80" s="240">
        <v>61</v>
      </c>
      <c r="B80" s="240"/>
      <c r="C80" s="240"/>
      <c r="D80" s="73" t="s">
        <v>52</v>
      </c>
      <c r="E80" s="87">
        <f>E81</f>
        <v>209229.03</v>
      </c>
      <c r="F80" s="88">
        <f>F81</f>
        <v>188998</v>
      </c>
      <c r="G80" s="76">
        <f>G81</f>
        <v>210700</v>
      </c>
      <c r="H80" s="76">
        <f>H81</f>
        <v>211700</v>
      </c>
      <c r="I80" s="76">
        <f>I81</f>
        <v>212700</v>
      </c>
    </row>
    <row r="81" spans="1:9" x14ac:dyDescent="0.25">
      <c r="A81" s="235">
        <v>3</v>
      </c>
      <c r="B81" s="235"/>
      <c r="C81" s="235"/>
      <c r="D81" s="78" t="s">
        <v>33</v>
      </c>
      <c r="E81" s="89">
        <f>E82+E83</f>
        <v>209229.03</v>
      </c>
      <c r="F81" s="90">
        <f>F82+F83</f>
        <v>188998</v>
      </c>
      <c r="G81" s="81">
        <f>G82+G83</f>
        <v>210700</v>
      </c>
      <c r="H81" s="81">
        <f>H82+H83</f>
        <v>211700</v>
      </c>
      <c r="I81" s="81">
        <f>I82+I83</f>
        <v>212700</v>
      </c>
    </row>
    <row r="82" spans="1:9" x14ac:dyDescent="0.25">
      <c r="A82" s="234">
        <v>31</v>
      </c>
      <c r="B82" s="234"/>
      <c r="C82" s="234"/>
      <c r="D82" s="83" t="s">
        <v>34</v>
      </c>
      <c r="E82" s="91">
        <v>0</v>
      </c>
      <c r="F82" s="92">
        <v>100</v>
      </c>
      <c r="G82" s="95">
        <v>100</v>
      </c>
      <c r="H82" s="95">
        <v>100</v>
      </c>
      <c r="I82" s="95">
        <v>100</v>
      </c>
    </row>
    <row r="83" spans="1:9" ht="15" customHeight="1" x14ac:dyDescent="0.25">
      <c r="A83" s="234">
        <v>32</v>
      </c>
      <c r="B83" s="234"/>
      <c r="C83" s="234"/>
      <c r="D83" s="83" t="s">
        <v>35</v>
      </c>
      <c r="E83" s="91">
        <v>209229.03</v>
      </c>
      <c r="F83" s="92">
        <v>188898</v>
      </c>
      <c r="G83" s="95">
        <v>210600</v>
      </c>
      <c r="H83" s="95">
        <v>211600</v>
      </c>
      <c r="I83" s="95">
        <v>212600</v>
      </c>
    </row>
    <row r="84" spans="1:9" ht="39.75" customHeight="1" x14ac:dyDescent="0.25">
      <c r="A84" s="236" t="s">
        <v>103</v>
      </c>
      <c r="B84" s="236"/>
      <c r="C84" s="236"/>
      <c r="D84" s="68" t="s">
        <v>104</v>
      </c>
      <c r="E84" s="93">
        <f>E85</f>
        <v>153312.18</v>
      </c>
      <c r="F84" s="94">
        <f t="shared" ref="F84:I84" si="5">F85</f>
        <v>176318</v>
      </c>
      <c r="G84" s="94">
        <f t="shared" si="5"/>
        <v>167984</v>
      </c>
      <c r="H84" s="94">
        <f t="shared" si="5"/>
        <v>167984</v>
      </c>
      <c r="I84" s="94">
        <f t="shared" si="5"/>
        <v>177000</v>
      </c>
    </row>
    <row r="85" spans="1:9" ht="15" customHeight="1" x14ac:dyDescent="0.25">
      <c r="A85" s="240">
        <v>11</v>
      </c>
      <c r="B85" s="240"/>
      <c r="C85" s="240"/>
      <c r="D85" s="73" t="s">
        <v>43</v>
      </c>
      <c r="E85" s="87">
        <f>E86+E88</f>
        <v>153312.18</v>
      </c>
      <c r="F85" s="88">
        <f>F86+F88</f>
        <v>176318</v>
      </c>
      <c r="G85" s="88">
        <f>G86+G88</f>
        <v>167984</v>
      </c>
      <c r="H85" s="88">
        <f>H86+H88</f>
        <v>167984</v>
      </c>
      <c r="I85" s="88">
        <f>I86+I88</f>
        <v>177000</v>
      </c>
    </row>
    <row r="86" spans="1:9" ht="15" customHeight="1" x14ac:dyDescent="0.25">
      <c r="A86" s="235">
        <v>3</v>
      </c>
      <c r="B86" s="235"/>
      <c r="C86" s="235"/>
      <c r="D86" s="78" t="s">
        <v>33</v>
      </c>
      <c r="E86" s="89">
        <f>E87</f>
        <v>138312.18</v>
      </c>
      <c r="F86" s="90">
        <f>F87</f>
        <v>160318</v>
      </c>
      <c r="G86" s="81">
        <f>G87</f>
        <v>166984</v>
      </c>
      <c r="H86" s="81">
        <f>H87</f>
        <v>166984</v>
      </c>
      <c r="I86" s="81">
        <f>I87</f>
        <v>175000</v>
      </c>
    </row>
    <row r="87" spans="1:9" ht="15" customHeight="1" x14ac:dyDescent="0.25">
      <c r="A87" s="234">
        <v>32</v>
      </c>
      <c r="B87" s="234"/>
      <c r="C87" s="234"/>
      <c r="D87" s="83" t="s">
        <v>35</v>
      </c>
      <c r="E87" s="91">
        <v>138312.18</v>
      </c>
      <c r="F87" s="92">
        <v>160318</v>
      </c>
      <c r="G87" s="95">
        <v>166984</v>
      </c>
      <c r="H87" s="95">
        <v>166984</v>
      </c>
      <c r="I87" s="95">
        <v>175000</v>
      </c>
    </row>
    <row r="88" spans="1:9" ht="27.75" customHeight="1" x14ac:dyDescent="0.25">
      <c r="A88" s="235">
        <v>4</v>
      </c>
      <c r="B88" s="235"/>
      <c r="C88" s="235"/>
      <c r="D88" s="78" t="s">
        <v>38</v>
      </c>
      <c r="E88" s="89">
        <f>E89+E90</f>
        <v>15000</v>
      </c>
      <c r="F88" s="90">
        <f>F89+F90</f>
        <v>16000</v>
      </c>
      <c r="G88" s="81">
        <f>G89+G90</f>
        <v>1000</v>
      </c>
      <c r="H88" s="81">
        <f>H89+H90</f>
        <v>1000</v>
      </c>
      <c r="I88" s="81">
        <f>I89+I90</f>
        <v>2000</v>
      </c>
    </row>
    <row r="89" spans="1:9" ht="27.75" customHeight="1" x14ac:dyDescent="0.25">
      <c r="A89" s="234">
        <v>42</v>
      </c>
      <c r="B89" s="234"/>
      <c r="C89" s="234"/>
      <c r="D89" s="83" t="s">
        <v>40</v>
      </c>
      <c r="E89" s="91">
        <v>15000</v>
      </c>
      <c r="F89" s="92">
        <v>16000</v>
      </c>
      <c r="G89" s="95">
        <v>1000</v>
      </c>
      <c r="H89" s="95">
        <v>1000</v>
      </c>
      <c r="I89" s="95">
        <v>2000</v>
      </c>
    </row>
    <row r="90" spans="1:9" ht="27.75" customHeight="1" x14ac:dyDescent="0.25">
      <c r="A90" s="234">
        <v>45</v>
      </c>
      <c r="B90" s="234"/>
      <c r="C90" s="234"/>
      <c r="D90" s="83" t="s">
        <v>47</v>
      </c>
      <c r="E90" s="91">
        <v>0</v>
      </c>
      <c r="F90" s="92">
        <v>0</v>
      </c>
      <c r="G90" s="95">
        <v>0</v>
      </c>
      <c r="H90" s="95">
        <v>0</v>
      </c>
      <c r="I90" s="95">
        <v>0</v>
      </c>
    </row>
    <row r="91" spans="1:9" ht="97.5" customHeight="1" x14ac:dyDescent="0.25">
      <c r="A91" s="236" t="s">
        <v>105</v>
      </c>
      <c r="B91" s="236"/>
      <c r="C91" s="236"/>
      <c r="D91" s="219" t="s">
        <v>106</v>
      </c>
      <c r="E91" s="93">
        <f>E92</f>
        <v>0</v>
      </c>
      <c r="F91" s="93">
        <f>F92</f>
        <v>1170127</v>
      </c>
      <c r="G91" s="94">
        <f>G92</f>
        <v>528034</v>
      </c>
      <c r="H91" s="94">
        <f>H92</f>
        <v>0</v>
      </c>
      <c r="I91" s="94">
        <f>I92</f>
        <v>0</v>
      </c>
    </row>
    <row r="92" spans="1:9" ht="38.25" x14ac:dyDescent="0.25">
      <c r="A92" s="237">
        <v>58100</v>
      </c>
      <c r="B92" s="238"/>
      <c r="C92" s="239"/>
      <c r="D92" s="220" t="s">
        <v>139</v>
      </c>
      <c r="E92" s="87">
        <f>E93+E97</f>
        <v>0</v>
      </c>
      <c r="F92" s="159">
        <f>F93+F97</f>
        <v>1170127</v>
      </c>
      <c r="G92" s="88">
        <f>G93+G97</f>
        <v>528034</v>
      </c>
      <c r="H92" s="88">
        <f>H93+H97</f>
        <v>0</v>
      </c>
      <c r="I92" s="88">
        <f>I93+I97</f>
        <v>0</v>
      </c>
    </row>
    <row r="93" spans="1:9" x14ac:dyDescent="0.25">
      <c r="A93" s="235">
        <v>3</v>
      </c>
      <c r="B93" s="235"/>
      <c r="C93" s="235"/>
      <c r="D93" s="78" t="s">
        <v>33</v>
      </c>
      <c r="E93" s="160">
        <f>E94+E95+E96</f>
        <v>0</v>
      </c>
      <c r="F93" s="81">
        <f>F94+F95+F96</f>
        <v>846564</v>
      </c>
      <c r="G93" s="81">
        <f>G94+G95+G96</f>
        <v>373728</v>
      </c>
      <c r="H93" s="81">
        <f>H94+H95+H96</f>
        <v>0</v>
      </c>
      <c r="I93" s="81">
        <f>I94+I95+I96</f>
        <v>0</v>
      </c>
    </row>
    <row r="94" spans="1:9" x14ac:dyDescent="0.25">
      <c r="A94" s="234">
        <v>31</v>
      </c>
      <c r="B94" s="234"/>
      <c r="C94" s="234"/>
      <c r="D94" s="83" t="s">
        <v>34</v>
      </c>
      <c r="E94" s="91">
        <v>0</v>
      </c>
      <c r="F94" s="92">
        <v>45378</v>
      </c>
      <c r="G94" s="156"/>
      <c r="H94" s="156"/>
      <c r="I94" s="156">
        <v>0</v>
      </c>
    </row>
    <row r="95" spans="1:9" x14ac:dyDescent="0.25">
      <c r="A95" s="234">
        <v>32</v>
      </c>
      <c r="B95" s="234"/>
      <c r="C95" s="234"/>
      <c r="D95" s="83" t="s">
        <v>35</v>
      </c>
      <c r="E95" s="91">
        <v>0</v>
      </c>
      <c r="F95" s="92">
        <v>180343</v>
      </c>
      <c r="G95" s="156">
        <v>63017</v>
      </c>
      <c r="H95" s="156">
        <v>0</v>
      </c>
      <c r="I95" s="156">
        <v>0</v>
      </c>
    </row>
    <row r="96" spans="1:9" x14ac:dyDescent="0.25">
      <c r="A96" s="234">
        <v>35</v>
      </c>
      <c r="B96" s="234"/>
      <c r="C96" s="234"/>
      <c r="D96" s="99" t="s">
        <v>107</v>
      </c>
      <c r="E96" s="91">
        <v>0</v>
      </c>
      <c r="F96" s="92">
        <v>620843</v>
      </c>
      <c r="G96" s="158">
        <v>310711</v>
      </c>
      <c r="H96" s="158">
        <v>0</v>
      </c>
      <c r="I96" s="158">
        <v>0</v>
      </c>
    </row>
    <row r="97" spans="1:9" ht="25.5" customHeight="1" x14ac:dyDescent="0.25">
      <c r="A97" s="235">
        <v>4</v>
      </c>
      <c r="B97" s="235"/>
      <c r="C97" s="235"/>
      <c r="D97" s="78" t="s">
        <v>38</v>
      </c>
      <c r="E97" s="89">
        <f>E98</f>
        <v>0</v>
      </c>
      <c r="F97" s="90">
        <f>F98</f>
        <v>323563</v>
      </c>
      <c r="G97" s="81">
        <f>G98</f>
        <v>154306</v>
      </c>
      <c r="H97" s="81">
        <f>H98</f>
        <v>0</v>
      </c>
      <c r="I97" s="81">
        <f>I98</f>
        <v>0</v>
      </c>
    </row>
    <row r="98" spans="1:9" ht="25.5" x14ac:dyDescent="0.25">
      <c r="A98" s="234">
        <v>42</v>
      </c>
      <c r="B98" s="234"/>
      <c r="C98" s="234"/>
      <c r="D98" s="83" t="s">
        <v>40</v>
      </c>
      <c r="E98" s="91">
        <v>0</v>
      </c>
      <c r="F98" s="92">
        <v>323563</v>
      </c>
      <c r="G98" s="95">
        <v>154306</v>
      </c>
      <c r="H98" s="95">
        <v>0</v>
      </c>
      <c r="I98" s="95">
        <v>0</v>
      </c>
    </row>
  </sheetData>
  <protectedRanges>
    <protectedRange algorithmName="SHA-512" hashValue="z9dv5cOL5NQg8P800rgU0bdljGgOwEhgYHLRPNtLozexClZO9ct4RWWAL9BbDkvRyfpRWo7qpKT2dr0cqtDGIw==" saltValue="1mZEF9hJR9lPWYkT+eadlw==" spinCount="100000" sqref="D40" name="MILOSRDNICE_4"/>
    <protectedRange algorithmName="SHA-512" hashValue="z9dv5cOL5NQg8P800rgU0bdljGgOwEhgYHLRPNtLozexClZO9ct4RWWAL9BbDkvRyfpRWo7qpKT2dr0cqtDGIw==" saltValue="1mZEF9hJR9lPWYkT+eadlw==" spinCount="100000" sqref="D92" name="MILOSRDNICE_2"/>
    <protectedRange algorithmName="SHA-512" hashValue="z9dv5cOL5NQg8P800rgU0bdljGgOwEhgYHLRPNtLozexClZO9ct4RWWAL9BbDkvRyfpRWo7qpKT2dr0cqtDGIw==" saltValue="1mZEF9hJR9lPWYkT+eadlw==" spinCount="100000" sqref="D67" name="MILOSRDNICE_3"/>
    <protectedRange algorithmName="SHA-512" hashValue="z9dv5cOL5NQg8P800rgU0bdljGgOwEhgYHLRPNtLozexClZO9ct4RWWAL9BbDkvRyfpRWo7qpKT2dr0cqtDGIw==" saltValue="1mZEF9hJR9lPWYkT+eadlw==" spinCount="100000" sqref="D45" name="MILOSRDNICE_5"/>
  </protectedRanges>
  <mergeCells count="98">
    <mergeCell ref="A2:I2"/>
    <mergeCell ref="A3:C3"/>
    <mergeCell ref="A1:I1"/>
    <mergeCell ref="A4:C4"/>
    <mergeCell ref="A5:C5"/>
    <mergeCell ref="A6:C6"/>
    <mergeCell ref="A7:C7"/>
    <mergeCell ref="A14:C14"/>
    <mergeCell ref="A18:C18"/>
    <mergeCell ref="A19:C19"/>
    <mergeCell ref="A11:C11"/>
    <mergeCell ref="A12:C12"/>
    <mergeCell ref="A13:C13"/>
    <mergeCell ref="A8:C8"/>
    <mergeCell ref="A9:C9"/>
    <mergeCell ref="A10:C10"/>
    <mergeCell ref="A20:C20"/>
    <mergeCell ref="A21:C21"/>
    <mergeCell ref="A15:C15"/>
    <mergeCell ref="A16:C16"/>
    <mergeCell ref="A17:C17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1:C41"/>
    <mergeCell ref="A42:C42"/>
    <mergeCell ref="A40:C40"/>
    <mergeCell ref="A43:C43"/>
    <mergeCell ref="A47:C47"/>
    <mergeCell ref="A48:C48"/>
    <mergeCell ref="A49:C49"/>
    <mergeCell ref="A50:C50"/>
    <mergeCell ref="A51:C51"/>
    <mergeCell ref="A52:C52"/>
    <mergeCell ref="A53:C53"/>
    <mergeCell ref="A54:C54"/>
    <mergeCell ref="A44:C44"/>
    <mergeCell ref="A46:C46"/>
    <mergeCell ref="A45:C45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80:C80"/>
    <mergeCell ref="A81:C81"/>
    <mergeCell ref="A82:C82"/>
    <mergeCell ref="A83:C83"/>
    <mergeCell ref="A84:C84"/>
    <mergeCell ref="A85:C85"/>
    <mergeCell ref="A76:C76"/>
    <mergeCell ref="A77:C77"/>
    <mergeCell ref="A78:C78"/>
    <mergeCell ref="A79:C79"/>
    <mergeCell ref="A96:C96"/>
    <mergeCell ref="A97:C97"/>
    <mergeCell ref="A98:C98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</mergeCells>
  <pageMargins left="0.70833333333333304" right="0.70833333333333304" top="0.74791666666666701" bottom="0.74791666666666701" header="0.511811023622047" footer="0.511811023622047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Račun prihoda i rashoda-ekonom.</vt:lpstr>
      <vt:lpstr>Račun prihoda i rashoda-izvori</vt:lpstr>
      <vt:lpstr>Račun rashoda-funkcija</vt:lpstr>
      <vt:lpstr>Račun financiranja-ekonomsk</vt:lpstr>
      <vt:lpstr>Račun financiranja-izvori</vt:lpstr>
      <vt:lpstr>POSEBNI DIO</vt:lpstr>
      <vt:lpstr>'POSEBNI DIO'!Ispis_naslova</vt:lpstr>
      <vt:lpstr>'POSEBNI DIO'!Podrucje_ispisa</vt:lpstr>
      <vt:lpstr>'Račun prihoda i rashoda-ekonom.'!Podrucje_ispisa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dc:description/>
  <cp:lastModifiedBy>Jasna Dimec</cp:lastModifiedBy>
  <cp:revision>20</cp:revision>
  <cp:lastPrinted>2025-10-31T07:48:43Z</cp:lastPrinted>
  <dcterms:created xsi:type="dcterms:W3CDTF">2022-08-12T12:51:27Z</dcterms:created>
  <dcterms:modified xsi:type="dcterms:W3CDTF">2025-11-11T07:58:40Z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