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in-file1\sluzbakontrolinga\03 PLANIRANJE\10 Plan 2025\15. SET UV - PLAN 2025\PRIJEDLOG PLANA\PRIJEDLOG PLANA ZA UV\"/>
    </mc:Choice>
  </mc:AlternateContent>
  <bookViews>
    <workbookView xWindow="0" yWindow="0" windowWidth="25455" windowHeight="10185"/>
  </bookViews>
  <sheets>
    <sheet name="ZA UV - I i II" sheetId="9" r:id="rId1"/>
    <sheet name="ZA UV - POTRES I" sheetId="7" r:id="rId2"/>
    <sheet name="ZA UV - POTRES II" sheetId="8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8" l="1"/>
  <c r="F48" i="8" s="1"/>
  <c r="E48" i="8"/>
  <c r="C48" i="8"/>
  <c r="F47" i="8"/>
  <c r="C47" i="8"/>
  <c r="H46" i="8"/>
  <c r="F46" i="8" s="1"/>
  <c r="E46" i="8"/>
  <c r="E44" i="8" s="1"/>
  <c r="C46" i="8"/>
  <c r="F45" i="8"/>
  <c r="C45" i="8"/>
  <c r="H44" i="8"/>
  <c r="G44" i="8"/>
  <c r="D44" i="8"/>
  <c r="F38" i="8"/>
  <c r="E38" i="8"/>
  <c r="C38" i="8" s="1"/>
  <c r="F37" i="8"/>
  <c r="C37" i="8"/>
  <c r="F36" i="8"/>
  <c r="C36" i="8"/>
  <c r="F35" i="8"/>
  <c r="C35" i="8"/>
  <c r="H34" i="8"/>
  <c r="G34" i="8"/>
  <c r="D34" i="8"/>
  <c r="H28" i="8"/>
  <c r="F28" i="8" s="1"/>
  <c r="C28" i="8"/>
  <c r="F27" i="8"/>
  <c r="C27" i="8"/>
  <c r="H26" i="8"/>
  <c r="F26" i="8" s="1"/>
  <c r="E26" i="8"/>
  <c r="C26" i="8" s="1"/>
  <c r="F25" i="8"/>
  <c r="C25" i="8"/>
  <c r="G24" i="8"/>
  <c r="E24" i="8"/>
  <c r="D24" i="8"/>
  <c r="H18" i="8"/>
  <c r="F18" i="8" s="1"/>
  <c r="E18" i="8"/>
  <c r="C18" i="8" s="1"/>
  <c r="F17" i="8"/>
  <c r="C17" i="8"/>
  <c r="H16" i="8"/>
  <c r="F16" i="8" s="1"/>
  <c r="E16" i="8"/>
  <c r="C16" i="8"/>
  <c r="F15" i="8"/>
  <c r="C15" i="8"/>
  <c r="G14" i="8"/>
  <c r="D14" i="8"/>
  <c r="G8" i="8"/>
  <c r="D8" i="8"/>
  <c r="H7" i="8"/>
  <c r="G7" i="8"/>
  <c r="E7" i="8"/>
  <c r="D7" i="8"/>
  <c r="G6" i="8"/>
  <c r="D6" i="8"/>
  <c r="H5" i="8"/>
  <c r="G5" i="8"/>
  <c r="F5" i="8" s="1"/>
  <c r="E5" i="8"/>
  <c r="D5" i="8"/>
  <c r="E14" i="8" l="1"/>
  <c r="E6" i="8"/>
  <c r="C6" i="8" s="1"/>
  <c r="E8" i="8"/>
  <c r="C8" i="8" s="1"/>
  <c r="C14" i="8"/>
  <c r="C44" i="8"/>
  <c r="G4" i="8"/>
  <c r="H14" i="8"/>
  <c r="F7" i="8"/>
  <c r="H24" i="8"/>
  <c r="F34" i="8"/>
  <c r="C34" i="8"/>
  <c r="C5" i="8"/>
  <c r="C7" i="8"/>
  <c r="C24" i="8"/>
  <c r="F44" i="8"/>
  <c r="F14" i="8"/>
  <c r="F24" i="8"/>
  <c r="D4" i="8"/>
  <c r="H6" i="8"/>
  <c r="H8" i="8"/>
  <c r="E34" i="8"/>
  <c r="C4" i="8" l="1"/>
  <c r="E4" i="8"/>
  <c r="F8" i="8"/>
  <c r="F6" i="8"/>
  <c r="H4" i="8"/>
  <c r="F4" i="8" l="1"/>
  <c r="I9" i="7" l="1"/>
  <c r="I48" i="7"/>
  <c r="I10" i="7" l="1"/>
  <c r="I3" i="7" l="1"/>
  <c r="K3" i="7" l="1"/>
</calcChain>
</file>

<file path=xl/sharedStrings.xml><?xml version="1.0" encoding="utf-8"?>
<sst xmlns="http://schemas.openxmlformats.org/spreadsheetml/2006/main" count="242" uniqueCount="38">
  <si>
    <t xml:space="preserve">Konto </t>
  </si>
  <si>
    <t>Naziv konta/ naziv stavke</t>
  </si>
  <si>
    <t xml:space="preserve">UKUPNO UGOVOR </t>
  </si>
  <si>
    <t>IF 11</t>
  </si>
  <si>
    <t>IF 815</t>
  </si>
  <si>
    <t>UKUPNO</t>
  </si>
  <si>
    <t>3233</t>
  </si>
  <si>
    <t>Usluge promidžbe i informiranja</t>
  </si>
  <si>
    <t>3237</t>
  </si>
  <si>
    <t>Intelektualne i osobne usluge</t>
  </si>
  <si>
    <t>Ostale usluge</t>
  </si>
  <si>
    <t>Dodatna ulaganja na građevinskim objektima</t>
  </si>
  <si>
    <t>POTRES I</t>
  </si>
  <si>
    <t>UPRAVNA ZGRADA</t>
  </si>
  <si>
    <t>INTERNA II</t>
  </si>
  <si>
    <t>INTERNA III</t>
  </si>
  <si>
    <t>KEMIJA - ENDOKRINA</t>
  </si>
  <si>
    <t>OČNA - KOŽNA</t>
  </si>
  <si>
    <t>KIRURGIJA</t>
  </si>
  <si>
    <t>POTRES II</t>
  </si>
  <si>
    <t>PRIJEDLOG 2025. GODINA</t>
  </si>
  <si>
    <t>PRIJEDLOG 2026. GODINA</t>
  </si>
  <si>
    <t xml:space="preserve"> ANESTEZIJA, ŠKOLA I MULTIMEDIJA </t>
  </si>
  <si>
    <t>PEDIJATRIJA, ORL, URL I GINEKOLOGIJA</t>
  </si>
  <si>
    <t>TRAUMATOLOGIJA</t>
  </si>
  <si>
    <t>TUMORI</t>
  </si>
  <si>
    <t xml:space="preserve">PRIJEDLOG PLAN 2025. </t>
  </si>
  <si>
    <t xml:space="preserve">PRIJEDLOG PLAN 2026. </t>
  </si>
  <si>
    <t>SVEUKUPNO POTRES I i II</t>
  </si>
  <si>
    <t>PRIJEDLOG PLAN 2025. S VTR</t>
  </si>
  <si>
    <t>PRIJEDLOG PLAN 2026.  S VTR</t>
  </si>
  <si>
    <t>2025.</t>
  </si>
  <si>
    <t>Na Kirurgiji više na 3237, a manje na 4511</t>
  </si>
  <si>
    <t>IF11</t>
  </si>
  <si>
    <t>2026.</t>
  </si>
  <si>
    <t>Konto 3237 više na Interna II 38.424, Interna III 30.000, Kemija 30.000, Očna 30000, Kirurgija 30.0000</t>
  </si>
  <si>
    <t>Konto 4511 manje na Kirurgiji 158.424</t>
  </si>
  <si>
    <t>POTPROJEKTI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</si>
</sst>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27" applyNumberFormat="0" applyProtection="0">
      <alignment horizontal="left" vertical="center" wrapText="1" indent="1"/>
    </xf>
  </cellStyleXfs>
  <cellXfs count="85">
    <xf numFmtId="0" fontId="0" fillId="0" borderId="0" xfId="0"/>
    <xf numFmtId="3" fontId="1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wrapText="1"/>
    </xf>
    <xf numFmtId="0" fontId="1" fillId="0" borderId="26" xfId="0" applyFont="1" applyBorder="1" applyAlignment="1">
      <alignment horizontal="center"/>
    </xf>
    <xf numFmtId="2" fontId="4" fillId="3" borderId="28" xfId="1" quotePrefix="1" applyNumberFormat="1" applyFont="1" applyFill="1" applyBorder="1" applyAlignment="1">
      <alignment horizontal="left" vertical="top" wrapText="1"/>
    </xf>
    <xf numFmtId="4" fontId="0" fillId="0" borderId="0" xfId="0" applyNumberFormat="1"/>
    <xf numFmtId="0" fontId="1" fillId="0" borderId="0" xfId="0" applyFont="1" applyAlignment="1">
      <alignment horizontal="center"/>
    </xf>
    <xf numFmtId="2" fontId="4" fillId="3" borderId="0" xfId="1" quotePrefix="1" applyNumberFormat="1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3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/>
    <xf numFmtId="0" fontId="1" fillId="0" borderId="24" xfId="0" applyFont="1" applyBorder="1"/>
    <xf numFmtId="0" fontId="1" fillId="0" borderId="24" xfId="0" applyFont="1" applyBorder="1" applyAlignment="1">
      <alignment wrapText="1"/>
    </xf>
    <xf numFmtId="2" fontId="4" fillId="3" borderId="38" xfId="1" quotePrefix="1" applyNumberFormat="1" applyFont="1" applyFill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39" xfId="0" applyFont="1" applyBorder="1"/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1" fillId="0" borderId="2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4" fontId="1" fillId="0" borderId="37" xfId="0" applyNumberFormat="1" applyFont="1" applyBorder="1" applyAlignment="1">
      <alignment vertical="center"/>
    </xf>
    <xf numFmtId="0" fontId="0" fillId="0" borderId="0" xfId="0"/>
    <xf numFmtId="4" fontId="1" fillId="0" borderId="4" xfId="0" applyNumberFormat="1" applyFont="1" applyFill="1" applyBorder="1" applyAlignment="1">
      <alignment vertical="center"/>
    </xf>
    <xf numFmtId="4" fontId="1" fillId="0" borderId="13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>
      <alignment vertical="center"/>
    </xf>
    <xf numFmtId="4" fontId="1" fillId="0" borderId="14" xfId="0" applyNumberFormat="1" applyFont="1" applyFill="1" applyBorder="1" applyAlignment="1">
      <alignment vertical="center"/>
    </xf>
    <xf numFmtId="4" fontId="0" fillId="0" borderId="25" xfId="0" applyNumberFormat="1" applyFill="1" applyBorder="1"/>
    <xf numFmtId="4" fontId="0" fillId="0" borderId="19" xfId="0" applyNumberFormat="1" applyFill="1" applyBorder="1"/>
    <xf numFmtId="4" fontId="0" fillId="0" borderId="20" xfId="0" applyNumberFormat="1" applyFill="1" applyBorder="1"/>
    <xf numFmtId="4" fontId="0" fillId="0" borderId="31" xfId="0" applyNumberFormat="1" applyFill="1" applyBorder="1"/>
    <xf numFmtId="4" fontId="0" fillId="0" borderId="26" xfId="0" applyNumberFormat="1" applyFill="1" applyBorder="1"/>
    <xf numFmtId="4" fontId="0" fillId="0" borderId="34" xfId="0" applyNumberFormat="1" applyFill="1" applyBorder="1"/>
    <xf numFmtId="4" fontId="0" fillId="0" borderId="35" xfId="0" applyNumberFormat="1" applyFill="1" applyBorder="1"/>
    <xf numFmtId="4" fontId="0" fillId="0" borderId="32" xfId="0" applyNumberFormat="1" applyFill="1" applyBorder="1"/>
    <xf numFmtId="0" fontId="0" fillId="0" borderId="0" xfId="0" applyFill="1"/>
    <xf numFmtId="3" fontId="1" fillId="0" borderId="7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vertical="center"/>
    </xf>
    <xf numFmtId="4" fontId="0" fillId="0" borderId="39" xfId="0" applyNumberFormat="1" applyFill="1" applyBorder="1"/>
    <xf numFmtId="4" fontId="0" fillId="0" borderId="8" xfId="0" applyNumberFormat="1" applyFill="1" applyBorder="1"/>
    <xf numFmtId="4" fontId="0" fillId="0" borderId="23" xfId="0" applyNumberFormat="1" applyFill="1" applyBorder="1"/>
    <xf numFmtId="4" fontId="0" fillId="0" borderId="24" xfId="0" applyNumberFormat="1" applyFill="1" applyBorder="1"/>
    <xf numFmtId="4" fontId="0" fillId="0" borderId="29" xfId="0" applyNumberFormat="1" applyFill="1" applyBorder="1"/>
    <xf numFmtId="4" fontId="0" fillId="0" borderId="30" xfId="0" applyNumberFormat="1" applyFill="1" applyBorder="1"/>
    <xf numFmtId="4" fontId="0" fillId="0" borderId="15" xfId="0" applyNumberFormat="1" applyFill="1" applyBorder="1"/>
    <xf numFmtId="4" fontId="0" fillId="0" borderId="17" xfId="0" applyNumberFormat="1" applyFill="1" applyBorder="1"/>
    <xf numFmtId="4" fontId="0" fillId="0" borderId="18" xfId="0" applyNumberFormat="1" applyFill="1" applyBorder="1"/>
    <xf numFmtId="4" fontId="0" fillId="0" borderId="36" xfId="0" applyNumberFormat="1" applyFill="1" applyBorder="1"/>
    <xf numFmtId="4" fontId="0" fillId="0" borderId="0" xfId="0" applyNumberFormat="1" applyFill="1"/>
    <xf numFmtId="4" fontId="0" fillId="6" borderId="0" xfId="0" applyNumberForma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5" borderId="0" xfId="0" applyFill="1"/>
    <xf numFmtId="3" fontId="0" fillId="5" borderId="0" xfId="0" applyNumberFormat="1" applyFill="1"/>
    <xf numFmtId="4" fontId="0" fillId="0" borderId="0" xfId="0" applyNumberFormat="1" applyFill="1" applyBorder="1"/>
    <xf numFmtId="4" fontId="0" fillId="0" borderId="21" xfId="0" applyNumberFormat="1" applyFill="1" applyBorder="1"/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3" fontId="1" fillId="0" borderId="33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/>
    <xf numFmtId="0" fontId="1" fillId="0" borderId="0" xfId="0" applyFont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no" xfId="0" builtinId="0"/>
    <cellStyle name="SAPBEXHLevel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workbookViewId="0">
      <selection activeCell="C20" sqref="C20"/>
    </sheetView>
  </sheetViews>
  <sheetFormatPr defaultRowHeight="15" x14ac:dyDescent="0.25"/>
  <cols>
    <col min="1" max="1" width="9.140625" style="33"/>
    <col min="2" max="2" width="30.28515625" style="33" bestFit="1" customWidth="1"/>
    <col min="3" max="8" width="12.7109375" style="33" customWidth="1"/>
    <col min="9" max="16384" width="9.140625" style="33"/>
  </cols>
  <sheetData>
    <row r="1" spans="1:8" ht="21" x14ac:dyDescent="0.35">
      <c r="A1" s="73" t="s">
        <v>37</v>
      </c>
      <c r="B1" s="74"/>
    </row>
    <row r="4" spans="1:8" ht="22.5" customHeight="1" x14ac:dyDescent="0.35">
      <c r="A4" s="78" t="s">
        <v>28</v>
      </c>
      <c r="B4" s="78"/>
    </row>
    <row r="5" spans="1:8" ht="19.5" thickBot="1" x14ac:dyDescent="0.35">
      <c r="A5" s="27"/>
      <c r="B5" s="28"/>
    </row>
    <row r="6" spans="1:8" ht="15.75" thickBot="1" x14ac:dyDescent="0.3">
      <c r="A6" s="79" t="s">
        <v>0</v>
      </c>
      <c r="B6" s="81" t="s">
        <v>1</v>
      </c>
      <c r="C6" s="75" t="s">
        <v>29</v>
      </c>
      <c r="D6" s="76"/>
      <c r="E6" s="77"/>
      <c r="F6" s="75" t="s">
        <v>30</v>
      </c>
      <c r="G6" s="76"/>
      <c r="H6" s="77"/>
    </row>
    <row r="7" spans="1:8" ht="15.75" thickBot="1" x14ac:dyDescent="0.3">
      <c r="A7" s="80"/>
      <c r="B7" s="82"/>
      <c r="C7" s="1" t="s">
        <v>5</v>
      </c>
      <c r="D7" s="2" t="s">
        <v>3</v>
      </c>
      <c r="E7" s="3" t="s">
        <v>4</v>
      </c>
      <c r="F7" s="1" t="s">
        <v>5</v>
      </c>
      <c r="G7" s="2" t="s">
        <v>3</v>
      </c>
      <c r="H7" s="3" t="s">
        <v>4</v>
      </c>
    </row>
    <row r="8" spans="1:8" ht="15.75" thickBot="1" x14ac:dyDescent="0.3">
      <c r="A8" s="4"/>
      <c r="B8" s="16" t="s">
        <v>5</v>
      </c>
      <c r="C8" s="34">
        <v>29333971.997999996</v>
      </c>
      <c r="D8" s="35">
        <v>14368322.999999998</v>
      </c>
      <c r="E8" s="36">
        <v>14965648.997999998</v>
      </c>
      <c r="F8" s="37">
        <v>67084583.002000004</v>
      </c>
      <c r="G8" s="35">
        <v>11253746</v>
      </c>
      <c r="H8" s="36">
        <v>55830837.002000004</v>
      </c>
    </row>
    <row r="9" spans="1:8" x14ac:dyDescent="0.25">
      <c r="A9" s="25" t="s">
        <v>6</v>
      </c>
      <c r="B9" s="26" t="s">
        <v>7</v>
      </c>
      <c r="C9" s="38">
        <v>1178</v>
      </c>
      <c r="D9" s="39">
        <v>0</v>
      </c>
      <c r="E9" s="39">
        <v>1178</v>
      </c>
      <c r="F9" s="38">
        <v>8273</v>
      </c>
      <c r="G9" s="39">
        <v>0</v>
      </c>
      <c r="H9" s="40">
        <v>8273</v>
      </c>
    </row>
    <row r="10" spans="1:8" x14ac:dyDescent="0.25">
      <c r="A10" s="8" t="s">
        <v>8</v>
      </c>
      <c r="B10" s="9" t="s">
        <v>9</v>
      </c>
      <c r="C10" s="38">
        <v>2093146.9989999998</v>
      </c>
      <c r="D10" s="53">
        <v>610018</v>
      </c>
      <c r="E10" s="39">
        <v>1483128.9989999998</v>
      </c>
      <c r="F10" s="38">
        <v>545024.00100000005</v>
      </c>
      <c r="G10" s="39">
        <v>0</v>
      </c>
      <c r="H10" s="40">
        <v>545024.00100000005</v>
      </c>
    </row>
    <row r="11" spans="1:8" x14ac:dyDescent="0.25">
      <c r="A11" s="8">
        <v>3239</v>
      </c>
      <c r="B11" s="10" t="s">
        <v>10</v>
      </c>
      <c r="C11" s="38">
        <v>586771</v>
      </c>
      <c r="D11" s="53">
        <v>586771</v>
      </c>
      <c r="E11" s="39">
        <v>0</v>
      </c>
      <c r="F11" s="38">
        <v>0</v>
      </c>
      <c r="G11" s="39">
        <v>0</v>
      </c>
      <c r="H11" s="40">
        <v>0</v>
      </c>
    </row>
    <row r="12" spans="1:8" ht="30.75" thickBot="1" x14ac:dyDescent="0.3">
      <c r="A12" s="24">
        <v>4511</v>
      </c>
      <c r="B12" s="12" t="s">
        <v>11</v>
      </c>
      <c r="C12" s="60">
        <v>26652875.998999998</v>
      </c>
      <c r="D12" s="55">
        <v>13171533.999999998</v>
      </c>
      <c r="E12" s="43">
        <v>13481341.998999998</v>
      </c>
      <c r="F12" s="60">
        <v>66531286.001000002</v>
      </c>
      <c r="G12" s="43">
        <v>11253746</v>
      </c>
      <c r="H12" s="44">
        <v>55277540.001000002</v>
      </c>
    </row>
  </sheetData>
  <mergeCells count="5">
    <mergeCell ref="F6:H6"/>
    <mergeCell ref="C6:E6"/>
    <mergeCell ref="A4:B4"/>
    <mergeCell ref="A6:A7"/>
    <mergeCell ref="B6:B7"/>
  </mergeCells>
  <pageMargins left="0.7" right="0.7" top="0.75" bottom="0.75" header="0.3" footer="0.3"/>
  <pageSetup paperSize="9" scale="7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workbookViewId="0">
      <selection sqref="A1:XFD4"/>
    </sheetView>
  </sheetViews>
  <sheetFormatPr defaultRowHeight="15" x14ac:dyDescent="0.25"/>
  <cols>
    <col min="1" max="1" width="10.140625" style="33" customWidth="1"/>
    <col min="2" max="2" width="49.140625" style="33" customWidth="1"/>
    <col min="3" max="8" width="13.7109375" style="33" customWidth="1"/>
    <col min="9" max="9" width="12.28515625" style="33" hidden="1" customWidth="1"/>
    <col min="10" max="10" width="0" style="33" hidden="1" customWidth="1"/>
    <col min="11" max="11" width="11.28515625" style="33" hidden="1" customWidth="1"/>
    <col min="12" max="12" width="10.85546875" style="33" hidden="1" customWidth="1"/>
    <col min="13" max="15" width="0" style="33" hidden="1" customWidth="1"/>
    <col min="16" max="16" width="12" style="33" hidden="1" customWidth="1"/>
    <col min="17" max="19" width="0" style="33" hidden="1" customWidth="1"/>
    <col min="20" max="16384" width="9.140625" style="33"/>
  </cols>
  <sheetData>
    <row r="1" spans="1:16" ht="19.5" thickBot="1" x14ac:dyDescent="0.35">
      <c r="A1" s="83" t="s">
        <v>12</v>
      </c>
      <c r="B1" s="84"/>
      <c r="C1" s="84"/>
      <c r="D1" s="84"/>
      <c r="E1" s="84"/>
      <c r="F1" s="84"/>
      <c r="G1" s="84"/>
      <c r="H1" s="84"/>
    </row>
    <row r="2" spans="1:16" ht="15.75" customHeight="1" thickBot="1" x14ac:dyDescent="0.3">
      <c r="A2" s="79" t="s">
        <v>0</v>
      </c>
      <c r="B2" s="81" t="s">
        <v>1</v>
      </c>
      <c r="C2" s="75" t="s">
        <v>29</v>
      </c>
      <c r="D2" s="76"/>
      <c r="E2" s="77"/>
      <c r="F2" s="75" t="s">
        <v>30</v>
      </c>
      <c r="G2" s="76"/>
      <c r="H2" s="77"/>
    </row>
    <row r="3" spans="1:16" ht="15.75" thickBot="1" x14ac:dyDescent="0.3">
      <c r="A3" s="80"/>
      <c r="B3" s="82"/>
      <c r="C3" s="1" t="s">
        <v>5</v>
      </c>
      <c r="D3" s="2" t="s">
        <v>3</v>
      </c>
      <c r="E3" s="3" t="s">
        <v>4</v>
      </c>
      <c r="F3" s="1" t="s">
        <v>5</v>
      </c>
      <c r="G3" s="2" t="s">
        <v>3</v>
      </c>
      <c r="H3" s="3" t="s">
        <v>4</v>
      </c>
      <c r="I3" s="13" t="e">
        <f>E4-#REF!</f>
        <v>#REF!</v>
      </c>
      <c r="K3" s="13" t="e">
        <f>H4-#REF!</f>
        <v>#REF!</v>
      </c>
    </row>
    <row r="4" spans="1:16" ht="15.75" thickBot="1" x14ac:dyDescent="0.3">
      <c r="A4" s="4"/>
      <c r="B4" s="5" t="s">
        <v>5</v>
      </c>
      <c r="C4" s="34">
        <v>24346457</v>
      </c>
      <c r="D4" s="35">
        <v>14368323</v>
      </c>
      <c r="E4" s="36">
        <v>9978134</v>
      </c>
      <c r="F4" s="37">
        <v>12160706</v>
      </c>
      <c r="G4" s="35">
        <v>11253746</v>
      </c>
      <c r="H4" s="36">
        <v>906960</v>
      </c>
      <c r="I4" s="65" t="s">
        <v>34</v>
      </c>
      <c r="J4" s="65" t="s">
        <v>33</v>
      </c>
      <c r="K4" s="65"/>
      <c r="L4" s="65"/>
      <c r="M4" s="65"/>
      <c r="N4" s="65"/>
    </row>
    <row r="5" spans="1:16" x14ac:dyDescent="0.25">
      <c r="A5" s="6" t="s">
        <v>6</v>
      </c>
      <c r="B5" s="7" t="s">
        <v>7</v>
      </c>
      <c r="C5" s="38">
        <v>1178</v>
      </c>
      <c r="D5" s="39">
        <v>0</v>
      </c>
      <c r="E5" s="40">
        <v>1178</v>
      </c>
      <c r="F5" s="41">
        <v>1636</v>
      </c>
      <c r="G5" s="39">
        <v>0</v>
      </c>
      <c r="H5" s="40">
        <v>1636</v>
      </c>
      <c r="I5" s="66">
        <v>158424</v>
      </c>
      <c r="J5" s="65" t="s">
        <v>35</v>
      </c>
      <c r="K5" s="65"/>
      <c r="L5" s="65"/>
      <c r="M5" s="65"/>
      <c r="N5" s="65"/>
    </row>
    <row r="6" spans="1:16" x14ac:dyDescent="0.25">
      <c r="A6" s="8" t="s">
        <v>8</v>
      </c>
      <c r="B6" s="9" t="s">
        <v>9</v>
      </c>
      <c r="C6" s="38">
        <v>1591765</v>
      </c>
      <c r="D6" s="53">
        <v>810455</v>
      </c>
      <c r="E6" s="54">
        <v>781310</v>
      </c>
      <c r="F6" s="41">
        <v>197407</v>
      </c>
      <c r="G6" s="53">
        <v>158424</v>
      </c>
      <c r="H6" s="54">
        <v>38983</v>
      </c>
      <c r="I6" s="65">
        <v>-158424</v>
      </c>
      <c r="J6" s="65" t="s">
        <v>36</v>
      </c>
      <c r="K6" s="65"/>
      <c r="L6" s="65"/>
      <c r="M6" s="65"/>
      <c r="N6" s="65"/>
    </row>
    <row r="7" spans="1:16" x14ac:dyDescent="0.25">
      <c r="A7" s="8">
        <v>3239</v>
      </c>
      <c r="B7" s="10" t="s">
        <v>10</v>
      </c>
      <c r="C7" s="38">
        <v>586771</v>
      </c>
      <c r="D7" s="53">
        <v>586771</v>
      </c>
      <c r="E7" s="54">
        <v>0</v>
      </c>
      <c r="F7" s="41">
        <v>0</v>
      </c>
      <c r="G7" s="53">
        <v>0</v>
      </c>
      <c r="H7" s="54">
        <v>0</v>
      </c>
    </row>
    <row r="8" spans="1:16" ht="15.75" thickBot="1" x14ac:dyDescent="0.3">
      <c r="A8" s="11">
        <v>4511</v>
      </c>
      <c r="B8" s="12" t="s">
        <v>11</v>
      </c>
      <c r="C8" s="42">
        <v>22166743</v>
      </c>
      <c r="D8" s="55">
        <v>12971097</v>
      </c>
      <c r="E8" s="56">
        <v>9195646</v>
      </c>
      <c r="F8" s="45">
        <v>11961663</v>
      </c>
      <c r="G8" s="55">
        <v>11095322</v>
      </c>
      <c r="H8" s="56">
        <v>866341</v>
      </c>
      <c r="I8" s="64" t="s">
        <v>31</v>
      </c>
      <c r="J8" s="63" t="s">
        <v>33</v>
      </c>
      <c r="K8" s="63"/>
      <c r="L8" s="63"/>
      <c r="M8" s="63"/>
      <c r="N8" s="63"/>
      <c r="P8" s="13"/>
    </row>
    <row r="9" spans="1:16" x14ac:dyDescent="0.25">
      <c r="D9" s="13"/>
      <c r="G9" s="13"/>
      <c r="H9" s="13"/>
      <c r="I9" s="62">
        <f>D69</f>
        <v>0</v>
      </c>
      <c r="J9" s="63" t="s">
        <v>32</v>
      </c>
      <c r="K9" s="63"/>
      <c r="L9" s="63"/>
      <c r="M9" s="63"/>
      <c r="N9" s="63"/>
    </row>
    <row r="10" spans="1:16" x14ac:dyDescent="0.25">
      <c r="D10" s="13"/>
      <c r="G10" s="13"/>
      <c r="H10" s="13"/>
      <c r="I10" s="62">
        <f>D70</f>
        <v>0</v>
      </c>
      <c r="J10" s="63"/>
      <c r="K10" s="63"/>
      <c r="L10" s="63"/>
      <c r="M10" s="63"/>
      <c r="N10" s="63"/>
    </row>
    <row r="11" spans="1:16" ht="19.5" thickBot="1" x14ac:dyDescent="0.35">
      <c r="A11" s="83" t="s">
        <v>13</v>
      </c>
      <c r="B11" s="83"/>
    </row>
    <row r="12" spans="1:16" ht="15.75" customHeight="1" thickBot="1" x14ac:dyDescent="0.3">
      <c r="A12" s="79" t="s">
        <v>0</v>
      </c>
      <c r="B12" s="81" t="s">
        <v>1</v>
      </c>
      <c r="C12" s="75" t="s">
        <v>29</v>
      </c>
      <c r="D12" s="76"/>
      <c r="E12" s="77"/>
      <c r="F12" s="75" t="s">
        <v>30</v>
      </c>
      <c r="G12" s="76"/>
      <c r="H12" s="77"/>
    </row>
    <row r="13" spans="1:16" ht="15.75" thickBot="1" x14ac:dyDescent="0.3">
      <c r="A13" s="80"/>
      <c r="B13" s="82"/>
      <c r="C13" s="1" t="s">
        <v>5</v>
      </c>
      <c r="D13" s="2" t="s">
        <v>3</v>
      </c>
      <c r="E13" s="3" t="s">
        <v>4</v>
      </c>
      <c r="F13" s="1" t="s">
        <v>5</v>
      </c>
      <c r="G13" s="2" t="s">
        <v>3</v>
      </c>
      <c r="H13" s="3" t="s">
        <v>4</v>
      </c>
    </row>
    <row r="14" spans="1:16" ht="15.75" thickBot="1" x14ac:dyDescent="0.3">
      <c r="A14" s="4"/>
      <c r="B14" s="16" t="s">
        <v>5</v>
      </c>
      <c r="C14" s="34">
        <v>718749</v>
      </c>
      <c r="D14" s="35">
        <v>718749</v>
      </c>
      <c r="E14" s="50">
        <v>0</v>
      </c>
      <c r="F14" s="34">
        <v>487499</v>
      </c>
      <c r="G14" s="35">
        <v>487499</v>
      </c>
      <c r="H14" s="36">
        <v>0</v>
      </c>
    </row>
    <row r="15" spans="1:16" x14ac:dyDescent="0.25">
      <c r="A15" s="6" t="s">
        <v>6</v>
      </c>
      <c r="B15" s="7" t="s">
        <v>7</v>
      </c>
      <c r="C15" s="38">
        <v>0</v>
      </c>
      <c r="D15" s="39">
        <v>0</v>
      </c>
      <c r="E15" s="51">
        <v>0</v>
      </c>
      <c r="F15" s="38">
        <v>0</v>
      </c>
      <c r="G15" s="39">
        <v>0</v>
      </c>
      <c r="H15" s="40">
        <v>0</v>
      </c>
      <c r="L15" s="13"/>
    </row>
    <row r="16" spans="1:16" x14ac:dyDescent="0.25">
      <c r="A16" s="8" t="s">
        <v>8</v>
      </c>
      <c r="B16" s="9" t="s">
        <v>9</v>
      </c>
      <c r="C16" s="38">
        <v>0</v>
      </c>
      <c r="D16" s="39">
        <v>0</v>
      </c>
      <c r="E16" s="51">
        <v>0</v>
      </c>
      <c r="F16" s="38">
        <v>0</v>
      </c>
      <c r="G16" s="39">
        <v>0</v>
      </c>
      <c r="H16" s="40">
        <v>0</v>
      </c>
    </row>
    <row r="17" spans="1:8" x14ac:dyDescent="0.25">
      <c r="A17" s="8">
        <v>3239</v>
      </c>
      <c r="B17" s="10" t="s">
        <v>10</v>
      </c>
      <c r="C17" s="38">
        <v>0</v>
      </c>
      <c r="D17" s="39">
        <v>0</v>
      </c>
      <c r="E17" s="51">
        <v>0</v>
      </c>
      <c r="F17" s="38">
        <v>0</v>
      </c>
      <c r="G17" s="39">
        <v>0</v>
      </c>
      <c r="H17" s="40">
        <v>0</v>
      </c>
    </row>
    <row r="18" spans="1:8" ht="15.75" thickBot="1" x14ac:dyDescent="0.3">
      <c r="A18" s="11">
        <v>4511</v>
      </c>
      <c r="B18" s="12" t="s">
        <v>11</v>
      </c>
      <c r="C18" s="42">
        <v>718749</v>
      </c>
      <c r="D18" s="43">
        <v>718749</v>
      </c>
      <c r="E18" s="52">
        <v>0</v>
      </c>
      <c r="F18" s="42">
        <v>487499</v>
      </c>
      <c r="G18" s="43">
        <v>487499</v>
      </c>
      <c r="H18" s="44">
        <v>0</v>
      </c>
    </row>
    <row r="19" spans="1:8" x14ac:dyDescent="0.25">
      <c r="A19" s="14"/>
      <c r="B19" s="15"/>
    </row>
    <row r="21" spans="1:8" ht="19.5" thickBot="1" x14ac:dyDescent="0.35">
      <c r="A21" s="83" t="s">
        <v>14</v>
      </c>
      <c r="B21" s="83"/>
    </row>
    <row r="22" spans="1:8" ht="15.75" customHeight="1" thickBot="1" x14ac:dyDescent="0.3">
      <c r="A22" s="79" t="s">
        <v>0</v>
      </c>
      <c r="B22" s="81" t="s">
        <v>1</v>
      </c>
      <c r="C22" s="75" t="s">
        <v>29</v>
      </c>
      <c r="D22" s="76"/>
      <c r="E22" s="77"/>
      <c r="F22" s="75" t="s">
        <v>30</v>
      </c>
      <c r="G22" s="76"/>
      <c r="H22" s="77"/>
    </row>
    <row r="23" spans="1:8" ht="15.75" thickBot="1" x14ac:dyDescent="0.3">
      <c r="A23" s="80"/>
      <c r="B23" s="82"/>
      <c r="C23" s="1" t="s">
        <v>5</v>
      </c>
      <c r="D23" s="2" t="s">
        <v>3</v>
      </c>
      <c r="E23" s="3" t="s">
        <v>4</v>
      </c>
      <c r="F23" s="1" t="s">
        <v>5</v>
      </c>
      <c r="G23" s="2" t="s">
        <v>3</v>
      </c>
      <c r="H23" s="3" t="s">
        <v>4</v>
      </c>
    </row>
    <row r="24" spans="1:8" ht="15.75" thickBot="1" x14ac:dyDescent="0.3">
      <c r="A24" s="4"/>
      <c r="B24" s="16" t="s">
        <v>5</v>
      </c>
      <c r="C24" s="34">
        <v>2866095</v>
      </c>
      <c r="D24" s="35">
        <v>1909133.9999999998</v>
      </c>
      <c r="E24" s="36">
        <v>956961</v>
      </c>
      <c r="F24" s="37">
        <v>896236</v>
      </c>
      <c r="G24" s="35">
        <v>896236</v>
      </c>
      <c r="H24" s="36">
        <v>0</v>
      </c>
    </row>
    <row r="25" spans="1:8" x14ac:dyDescent="0.25">
      <c r="A25" s="6" t="s">
        <v>6</v>
      </c>
      <c r="B25" s="7" t="s">
        <v>7</v>
      </c>
      <c r="C25" s="38">
        <v>647</v>
      </c>
      <c r="D25" s="39">
        <v>0</v>
      </c>
      <c r="E25" s="51">
        <v>647</v>
      </c>
      <c r="F25" s="57">
        <v>0</v>
      </c>
      <c r="G25" s="58">
        <v>0</v>
      </c>
      <c r="H25" s="59">
        <v>0</v>
      </c>
    </row>
    <row r="26" spans="1:8" x14ac:dyDescent="0.25">
      <c r="A26" s="8" t="s">
        <v>8</v>
      </c>
      <c r="B26" s="9" t="s">
        <v>9</v>
      </c>
      <c r="C26" s="38">
        <v>50158</v>
      </c>
      <c r="D26" s="39">
        <v>50158</v>
      </c>
      <c r="E26" s="51">
        <v>0</v>
      </c>
      <c r="F26" s="38">
        <v>38424</v>
      </c>
      <c r="G26" s="39">
        <v>38424</v>
      </c>
      <c r="H26" s="40">
        <v>0</v>
      </c>
    </row>
    <row r="27" spans="1:8" x14ac:dyDescent="0.25">
      <c r="A27" s="8">
        <v>3239</v>
      </c>
      <c r="B27" s="10" t="s">
        <v>10</v>
      </c>
      <c r="C27" s="38">
        <v>94914</v>
      </c>
      <c r="D27" s="39">
        <v>94914</v>
      </c>
      <c r="E27" s="51">
        <v>0</v>
      </c>
      <c r="F27" s="38">
        <v>0</v>
      </c>
      <c r="G27" s="39">
        <v>0</v>
      </c>
      <c r="H27" s="40">
        <v>0</v>
      </c>
    </row>
    <row r="28" spans="1:8" ht="15.75" thickBot="1" x14ac:dyDescent="0.3">
      <c r="A28" s="11">
        <v>4511</v>
      </c>
      <c r="B28" s="12" t="s">
        <v>11</v>
      </c>
      <c r="C28" s="42">
        <v>2720376</v>
      </c>
      <c r="D28" s="43">
        <v>1764061.9999999998</v>
      </c>
      <c r="E28" s="52">
        <v>956314</v>
      </c>
      <c r="F28" s="42">
        <v>857812</v>
      </c>
      <c r="G28" s="43">
        <v>857812</v>
      </c>
      <c r="H28" s="44">
        <v>0</v>
      </c>
    </row>
    <row r="29" spans="1:8" x14ac:dyDescent="0.25">
      <c r="C29" s="46"/>
      <c r="D29" s="46"/>
      <c r="E29" s="61"/>
      <c r="F29" s="46"/>
      <c r="G29" s="61"/>
      <c r="H29" s="46"/>
    </row>
    <row r="30" spans="1:8" x14ac:dyDescent="0.25">
      <c r="C30" s="46"/>
      <c r="D30" s="46"/>
      <c r="E30" s="46"/>
    </row>
    <row r="31" spans="1:8" ht="19.5" thickBot="1" x14ac:dyDescent="0.35">
      <c r="A31" s="83" t="s">
        <v>15</v>
      </c>
      <c r="B31" s="83"/>
      <c r="C31" s="46"/>
      <c r="D31" s="46"/>
      <c r="E31" s="46"/>
    </row>
    <row r="32" spans="1:8" ht="15.75" customHeight="1" thickBot="1" x14ac:dyDescent="0.3">
      <c r="A32" s="79" t="s">
        <v>0</v>
      </c>
      <c r="B32" s="81" t="s">
        <v>1</v>
      </c>
      <c r="C32" s="75" t="s">
        <v>29</v>
      </c>
      <c r="D32" s="76"/>
      <c r="E32" s="77"/>
      <c r="F32" s="75" t="s">
        <v>30</v>
      </c>
      <c r="G32" s="76"/>
      <c r="H32" s="77"/>
    </row>
    <row r="33" spans="1:20" ht="15.75" thickBot="1" x14ac:dyDescent="0.3">
      <c r="A33" s="80"/>
      <c r="B33" s="82"/>
      <c r="C33" s="47" t="s">
        <v>5</v>
      </c>
      <c r="D33" s="48" t="s">
        <v>3</v>
      </c>
      <c r="E33" s="49" t="s">
        <v>4</v>
      </c>
      <c r="F33" s="1" t="s">
        <v>5</v>
      </c>
      <c r="G33" s="2" t="s">
        <v>3</v>
      </c>
      <c r="H33" s="3" t="s">
        <v>4</v>
      </c>
    </row>
    <row r="34" spans="1:20" ht="15.75" thickBot="1" x14ac:dyDescent="0.3">
      <c r="A34" s="4"/>
      <c r="B34" s="16" t="s">
        <v>5</v>
      </c>
      <c r="C34" s="34">
        <v>3007269.9999999991</v>
      </c>
      <c r="D34" s="35">
        <v>2041375.9999999991</v>
      </c>
      <c r="E34" s="36">
        <v>965894</v>
      </c>
      <c r="F34" s="37">
        <v>747187</v>
      </c>
      <c r="G34" s="35">
        <v>747187</v>
      </c>
      <c r="H34" s="36">
        <v>0</v>
      </c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</row>
    <row r="35" spans="1:20" x14ac:dyDescent="0.25">
      <c r="A35" s="6" t="s">
        <v>6</v>
      </c>
      <c r="B35" s="7" t="s">
        <v>7</v>
      </c>
      <c r="C35" s="38">
        <v>531</v>
      </c>
      <c r="D35" s="39">
        <v>0</v>
      </c>
      <c r="E35" s="40">
        <v>531</v>
      </c>
      <c r="F35" s="41">
        <v>0</v>
      </c>
      <c r="G35" s="39">
        <v>0</v>
      </c>
      <c r="H35" s="40">
        <v>0</v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x14ac:dyDescent="0.25">
      <c r="A36" s="8" t="s">
        <v>8</v>
      </c>
      <c r="B36" s="9" t="s">
        <v>9</v>
      </c>
      <c r="C36" s="38">
        <v>144303</v>
      </c>
      <c r="D36" s="39">
        <v>103650</v>
      </c>
      <c r="E36" s="40">
        <v>40653</v>
      </c>
      <c r="F36" s="41">
        <v>30000</v>
      </c>
      <c r="G36" s="39">
        <v>30000</v>
      </c>
      <c r="H36" s="40">
        <v>0</v>
      </c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0" x14ac:dyDescent="0.25">
      <c r="A37" s="8">
        <v>3239</v>
      </c>
      <c r="B37" s="10" t="s">
        <v>10</v>
      </c>
      <c r="C37" s="38">
        <v>279559</v>
      </c>
      <c r="D37" s="39">
        <v>279559</v>
      </c>
      <c r="E37" s="40">
        <v>0</v>
      </c>
      <c r="F37" s="41">
        <v>0</v>
      </c>
      <c r="G37" s="39">
        <v>0</v>
      </c>
      <c r="H37" s="40">
        <v>0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ht="15.75" thickBot="1" x14ac:dyDescent="0.3">
      <c r="A38" s="11">
        <v>4511</v>
      </c>
      <c r="B38" s="12" t="s">
        <v>11</v>
      </c>
      <c r="C38" s="42">
        <v>2582876.9999999991</v>
      </c>
      <c r="D38" s="43">
        <v>1658166.9999999991</v>
      </c>
      <c r="E38" s="44">
        <v>924710</v>
      </c>
      <c r="F38" s="45">
        <v>717187</v>
      </c>
      <c r="G38" s="43">
        <v>717187</v>
      </c>
      <c r="H38" s="44">
        <v>0</v>
      </c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</row>
    <row r="39" spans="1:20" x14ac:dyDescent="0.25">
      <c r="C39" s="46"/>
      <c r="D39" s="46"/>
      <c r="E39" s="46"/>
      <c r="F39" s="46"/>
      <c r="G39" s="61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1" spans="1:20" ht="19.5" thickBot="1" x14ac:dyDescent="0.35">
      <c r="A41" s="83" t="s">
        <v>16</v>
      </c>
      <c r="B41" s="84"/>
    </row>
    <row r="42" spans="1:20" ht="15.75" customHeight="1" thickBot="1" x14ac:dyDescent="0.3">
      <c r="A42" s="79" t="s">
        <v>0</v>
      </c>
      <c r="B42" s="81" t="s">
        <v>1</v>
      </c>
      <c r="C42" s="75" t="s">
        <v>29</v>
      </c>
      <c r="D42" s="76"/>
      <c r="E42" s="77"/>
      <c r="F42" s="75" t="s">
        <v>30</v>
      </c>
      <c r="G42" s="76"/>
      <c r="H42" s="77"/>
    </row>
    <row r="43" spans="1:20" ht="15.75" thickBot="1" x14ac:dyDescent="0.3">
      <c r="A43" s="80"/>
      <c r="B43" s="82"/>
      <c r="C43" s="1" t="s">
        <v>5</v>
      </c>
      <c r="D43" s="2" t="s">
        <v>3</v>
      </c>
      <c r="E43" s="3" t="s">
        <v>4</v>
      </c>
      <c r="F43" s="1" t="s">
        <v>5</v>
      </c>
      <c r="G43" s="2" t="s">
        <v>3</v>
      </c>
      <c r="H43" s="3" t="s">
        <v>4</v>
      </c>
    </row>
    <row r="44" spans="1:20" ht="15.75" thickBot="1" x14ac:dyDescent="0.3">
      <c r="A44" s="4"/>
      <c r="B44" s="16" t="s">
        <v>5</v>
      </c>
      <c r="C44" s="34">
        <v>2601946</v>
      </c>
      <c r="D44" s="35">
        <v>1331796</v>
      </c>
      <c r="E44" s="36">
        <v>1270150</v>
      </c>
      <c r="F44" s="37">
        <v>2917308</v>
      </c>
      <c r="G44" s="35">
        <v>2368541</v>
      </c>
      <c r="H44" s="36">
        <v>548767</v>
      </c>
    </row>
    <row r="45" spans="1:20" x14ac:dyDescent="0.25">
      <c r="A45" s="6" t="s">
        <v>6</v>
      </c>
      <c r="B45" s="7" t="s">
        <v>7</v>
      </c>
      <c r="C45" s="38">
        <v>0</v>
      </c>
      <c r="D45" s="39">
        <v>0</v>
      </c>
      <c r="E45" s="40">
        <v>0</v>
      </c>
      <c r="F45" s="41">
        <v>556</v>
      </c>
      <c r="G45" s="39">
        <v>0</v>
      </c>
      <c r="H45" s="40">
        <v>556</v>
      </c>
    </row>
    <row r="46" spans="1:20" x14ac:dyDescent="0.25">
      <c r="A46" s="8" t="s">
        <v>8</v>
      </c>
      <c r="B46" s="9" t="s">
        <v>9</v>
      </c>
      <c r="C46" s="38">
        <v>436198</v>
      </c>
      <c r="D46" s="39">
        <v>182170</v>
      </c>
      <c r="E46" s="40">
        <v>254028</v>
      </c>
      <c r="F46" s="41">
        <v>43370</v>
      </c>
      <c r="G46" s="39">
        <v>30000</v>
      </c>
      <c r="H46" s="40">
        <v>13370</v>
      </c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</row>
    <row r="47" spans="1:20" x14ac:dyDescent="0.25">
      <c r="A47" s="8">
        <v>3239</v>
      </c>
      <c r="B47" s="10" t="s">
        <v>10</v>
      </c>
      <c r="C47" s="38">
        <v>66218</v>
      </c>
      <c r="D47" s="39">
        <v>66218</v>
      </c>
      <c r="E47" s="40">
        <v>0</v>
      </c>
      <c r="F47" s="41">
        <v>0</v>
      </c>
      <c r="G47" s="39">
        <v>0</v>
      </c>
      <c r="H47" s="40">
        <v>0</v>
      </c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0" ht="15.75" thickBot="1" x14ac:dyDescent="0.3">
      <c r="A48" s="11">
        <v>4511</v>
      </c>
      <c r="B48" s="12" t="s">
        <v>11</v>
      </c>
      <c r="C48" s="42">
        <v>2099530</v>
      </c>
      <c r="D48" s="43">
        <v>1083408</v>
      </c>
      <c r="E48" s="44">
        <v>1016122</v>
      </c>
      <c r="F48" s="45">
        <v>2873382</v>
      </c>
      <c r="G48" s="43">
        <v>2338541</v>
      </c>
      <c r="H48" s="44">
        <v>534841</v>
      </c>
      <c r="I48" s="61" t="e">
        <f>H48-#REF!</f>
        <v>#REF!</v>
      </c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</row>
    <row r="49" spans="1:21" x14ac:dyDescent="0.25">
      <c r="C49" s="46"/>
      <c r="D49" s="46"/>
      <c r="E49" s="46"/>
      <c r="F49" s="46"/>
      <c r="G49" s="61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1:21" x14ac:dyDescent="0.25">
      <c r="C50" s="46"/>
      <c r="D50" s="46"/>
      <c r="E50" s="46"/>
      <c r="F50" s="46"/>
      <c r="G50" s="46"/>
      <c r="H50" s="46"/>
    </row>
    <row r="51" spans="1:21" ht="19.5" thickBot="1" x14ac:dyDescent="0.35">
      <c r="A51" s="83" t="s">
        <v>17</v>
      </c>
      <c r="B51" s="84"/>
      <c r="C51" s="46"/>
      <c r="D51" s="46"/>
      <c r="E51" s="46"/>
      <c r="F51" s="46"/>
      <c r="G51" s="46"/>
      <c r="H51" s="46"/>
    </row>
    <row r="52" spans="1:21" ht="15.75" customHeight="1" thickBot="1" x14ac:dyDescent="0.3">
      <c r="A52" s="79" t="s">
        <v>0</v>
      </c>
      <c r="B52" s="81" t="s">
        <v>1</v>
      </c>
      <c r="C52" s="75" t="s">
        <v>29</v>
      </c>
      <c r="D52" s="76"/>
      <c r="E52" s="77"/>
      <c r="F52" s="75" t="s">
        <v>30</v>
      </c>
      <c r="G52" s="76"/>
      <c r="H52" s="77"/>
    </row>
    <row r="53" spans="1:21" ht="15.75" thickBot="1" x14ac:dyDescent="0.3">
      <c r="A53" s="80"/>
      <c r="B53" s="82"/>
      <c r="C53" s="47" t="s">
        <v>5</v>
      </c>
      <c r="D53" s="48" t="s">
        <v>3</v>
      </c>
      <c r="E53" s="49" t="s">
        <v>4</v>
      </c>
      <c r="F53" s="47" t="s">
        <v>5</v>
      </c>
      <c r="G53" s="48" t="s">
        <v>3</v>
      </c>
      <c r="H53" s="49" t="s">
        <v>4</v>
      </c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1" ht="15.75" thickBot="1" x14ac:dyDescent="0.3">
      <c r="A54" s="4"/>
      <c r="B54" s="16" t="s">
        <v>5</v>
      </c>
      <c r="C54" s="34">
        <v>10557337</v>
      </c>
      <c r="D54" s="35">
        <v>6310771</v>
      </c>
      <c r="E54" s="50">
        <v>4246566</v>
      </c>
      <c r="F54" s="34">
        <v>2743367</v>
      </c>
      <c r="G54" s="35">
        <v>2519166</v>
      </c>
      <c r="H54" s="36">
        <v>224201</v>
      </c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x14ac:dyDescent="0.25">
      <c r="A55" s="6" t="s">
        <v>6</v>
      </c>
      <c r="B55" s="7" t="s">
        <v>7</v>
      </c>
      <c r="C55" s="57">
        <v>0</v>
      </c>
      <c r="D55" s="58">
        <v>0</v>
      </c>
      <c r="E55" s="59">
        <v>0</v>
      </c>
      <c r="F55" s="38">
        <v>697</v>
      </c>
      <c r="G55" s="39">
        <v>0</v>
      </c>
      <c r="H55" s="40">
        <v>697</v>
      </c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x14ac:dyDescent="0.25">
      <c r="A56" s="8" t="s">
        <v>8</v>
      </c>
      <c r="B56" s="9" t="s">
        <v>9</v>
      </c>
      <c r="C56" s="38">
        <v>517937</v>
      </c>
      <c r="D56" s="39">
        <v>177164</v>
      </c>
      <c r="E56" s="40">
        <v>340773</v>
      </c>
      <c r="F56" s="38">
        <v>47936</v>
      </c>
      <c r="G56" s="39">
        <v>30000</v>
      </c>
      <c r="H56" s="40">
        <v>17936</v>
      </c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</row>
    <row r="57" spans="1:21" x14ac:dyDescent="0.25">
      <c r="A57" s="8">
        <v>3239</v>
      </c>
      <c r="B57" s="10" t="s">
        <v>10</v>
      </c>
      <c r="C57" s="38">
        <v>0</v>
      </c>
      <c r="D57" s="39">
        <v>0</v>
      </c>
      <c r="E57" s="40">
        <v>0</v>
      </c>
      <c r="F57" s="38">
        <v>0</v>
      </c>
      <c r="G57" s="39">
        <v>0</v>
      </c>
      <c r="H57" s="40">
        <v>0</v>
      </c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</row>
    <row r="58" spans="1:21" ht="15.75" thickBot="1" x14ac:dyDescent="0.3">
      <c r="A58" s="11">
        <v>4511</v>
      </c>
      <c r="B58" s="12" t="s">
        <v>11</v>
      </c>
      <c r="C58" s="42">
        <v>10039400</v>
      </c>
      <c r="D58" s="43">
        <v>6133607</v>
      </c>
      <c r="E58" s="44">
        <v>3905793</v>
      </c>
      <c r="F58" s="42">
        <v>2694734</v>
      </c>
      <c r="G58" s="43">
        <v>2489166</v>
      </c>
      <c r="H58" s="44">
        <v>205568</v>
      </c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</row>
    <row r="59" spans="1:21" x14ac:dyDescent="0.25">
      <c r="C59" s="46"/>
      <c r="D59" s="67"/>
      <c r="E59" s="46"/>
      <c r="F59" s="46"/>
      <c r="G59" s="61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</row>
    <row r="61" spans="1:21" ht="19.5" thickBot="1" x14ac:dyDescent="0.35">
      <c r="A61" s="83" t="s">
        <v>18</v>
      </c>
      <c r="B61" s="83"/>
    </row>
    <row r="62" spans="1:21" ht="15.75" customHeight="1" thickBot="1" x14ac:dyDescent="0.3">
      <c r="A62" s="79" t="s">
        <v>0</v>
      </c>
      <c r="B62" s="81" t="s">
        <v>1</v>
      </c>
      <c r="C62" s="75" t="s">
        <v>29</v>
      </c>
      <c r="D62" s="76"/>
      <c r="E62" s="77"/>
      <c r="F62" s="75" t="s">
        <v>30</v>
      </c>
      <c r="G62" s="76"/>
      <c r="H62" s="77"/>
    </row>
    <row r="63" spans="1:21" ht="15.75" thickBot="1" x14ac:dyDescent="0.3">
      <c r="A63" s="80"/>
      <c r="B63" s="82"/>
      <c r="C63" s="47" t="s">
        <v>5</v>
      </c>
      <c r="D63" s="48" t="s">
        <v>3</v>
      </c>
      <c r="E63" s="49" t="s">
        <v>4</v>
      </c>
      <c r="F63" s="47" t="s">
        <v>5</v>
      </c>
      <c r="G63" s="48" t="s">
        <v>3</v>
      </c>
      <c r="H63" s="49" t="s">
        <v>4</v>
      </c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</row>
    <row r="64" spans="1:21" ht="15.75" thickBot="1" x14ac:dyDescent="0.3">
      <c r="A64" s="4"/>
      <c r="B64" s="16" t="s">
        <v>5</v>
      </c>
      <c r="C64" s="34">
        <v>4595060</v>
      </c>
      <c r="D64" s="35">
        <v>2056497</v>
      </c>
      <c r="E64" s="36">
        <v>2538563</v>
      </c>
      <c r="F64" s="37">
        <v>4369109</v>
      </c>
      <c r="G64" s="35">
        <v>4235117</v>
      </c>
      <c r="H64" s="36">
        <v>133992</v>
      </c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</row>
    <row r="65" spans="1:21" x14ac:dyDescent="0.25">
      <c r="A65" s="6" t="s">
        <v>6</v>
      </c>
      <c r="B65" s="7" t="s">
        <v>7</v>
      </c>
      <c r="C65" s="38">
        <v>0</v>
      </c>
      <c r="D65" s="39">
        <v>0</v>
      </c>
      <c r="E65" s="40">
        <v>0</v>
      </c>
      <c r="F65" s="57">
        <v>383</v>
      </c>
      <c r="G65" s="58">
        <v>0</v>
      </c>
      <c r="H65" s="59">
        <v>383</v>
      </c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</row>
    <row r="66" spans="1:21" x14ac:dyDescent="0.25">
      <c r="A66" s="8" t="s">
        <v>8</v>
      </c>
      <c r="B66" s="9" t="s">
        <v>9</v>
      </c>
      <c r="C66" s="38">
        <v>443169</v>
      </c>
      <c r="D66" s="53">
        <v>297313</v>
      </c>
      <c r="E66" s="54">
        <v>145856</v>
      </c>
      <c r="F66" s="38">
        <v>37677</v>
      </c>
      <c r="G66" s="39">
        <v>30000</v>
      </c>
      <c r="H66" s="40">
        <v>7677</v>
      </c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</row>
    <row r="67" spans="1:21" x14ac:dyDescent="0.25">
      <c r="A67" s="8">
        <v>3239</v>
      </c>
      <c r="B67" s="10" t="s">
        <v>10</v>
      </c>
      <c r="C67" s="38">
        <v>146080</v>
      </c>
      <c r="D67" s="53">
        <v>146080</v>
      </c>
      <c r="E67" s="54">
        <v>0</v>
      </c>
      <c r="F67" s="38">
        <v>0</v>
      </c>
      <c r="G67" s="39">
        <v>0</v>
      </c>
      <c r="H67" s="40">
        <v>0</v>
      </c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</row>
    <row r="68" spans="1:21" ht="15.75" thickBot="1" x14ac:dyDescent="0.3">
      <c r="A68" s="11">
        <v>4511</v>
      </c>
      <c r="B68" s="12" t="s">
        <v>11</v>
      </c>
      <c r="C68" s="42">
        <v>4005811</v>
      </c>
      <c r="D68" s="55">
        <v>1613104</v>
      </c>
      <c r="E68" s="56">
        <v>2392707</v>
      </c>
      <c r="F68" s="42">
        <v>4331049</v>
      </c>
      <c r="G68" s="43">
        <v>4205117</v>
      </c>
      <c r="H68" s="44">
        <v>125932</v>
      </c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</row>
    <row r="69" spans="1:21" x14ac:dyDescent="0.25">
      <c r="C69" s="46"/>
      <c r="D69" s="61"/>
      <c r="E69" s="46"/>
      <c r="F69" s="46"/>
      <c r="G69" s="61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</row>
    <row r="70" spans="1:21" x14ac:dyDescent="0.25">
      <c r="C70" s="46"/>
      <c r="D70" s="61"/>
      <c r="E70" s="46"/>
      <c r="F70" s="46"/>
      <c r="G70" s="61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</row>
    <row r="71" spans="1:21" x14ac:dyDescent="0.25"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</row>
    <row r="72" spans="1:21" x14ac:dyDescent="0.25"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</row>
    <row r="73" spans="1:21" x14ac:dyDescent="0.25"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</row>
  </sheetData>
  <mergeCells count="36">
    <mergeCell ref="A1:B1"/>
    <mergeCell ref="C1:H1"/>
    <mergeCell ref="A2:A3"/>
    <mergeCell ref="B2:B3"/>
    <mergeCell ref="F2:H2"/>
    <mergeCell ref="A11:B11"/>
    <mergeCell ref="A12:A13"/>
    <mergeCell ref="B12:B13"/>
    <mergeCell ref="C2:E2"/>
    <mergeCell ref="A21:B21"/>
    <mergeCell ref="A22:A23"/>
    <mergeCell ref="B22:B23"/>
    <mergeCell ref="C12:E12"/>
    <mergeCell ref="F12:H12"/>
    <mergeCell ref="C22:E22"/>
    <mergeCell ref="F22:H22"/>
    <mergeCell ref="A31:B31"/>
    <mergeCell ref="A32:A33"/>
    <mergeCell ref="B32:B33"/>
    <mergeCell ref="C32:E32"/>
    <mergeCell ref="F32:H32"/>
    <mergeCell ref="A41:B41"/>
    <mergeCell ref="A42:A43"/>
    <mergeCell ref="B42:B43"/>
    <mergeCell ref="C52:E52"/>
    <mergeCell ref="F52:H52"/>
    <mergeCell ref="F42:H42"/>
    <mergeCell ref="A51:B51"/>
    <mergeCell ref="A52:A53"/>
    <mergeCell ref="B52:B53"/>
    <mergeCell ref="C42:E42"/>
    <mergeCell ref="C62:E62"/>
    <mergeCell ref="F62:H62"/>
    <mergeCell ref="A61:B61"/>
    <mergeCell ref="A62:A63"/>
    <mergeCell ref="B62:B63"/>
  </mergeCells>
  <pageMargins left="0.7" right="0.7" top="0.75" bottom="0.75" header="0.3" footer="0.3"/>
  <pageSetup paperSize="9" scale="4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>
      <selection activeCell="I20" sqref="I20"/>
    </sheetView>
  </sheetViews>
  <sheetFormatPr defaultRowHeight="15" x14ac:dyDescent="0.25"/>
  <cols>
    <col min="1" max="1" width="9.140625" style="33"/>
    <col min="2" max="2" width="42.5703125" style="33" customWidth="1"/>
    <col min="3" max="8" width="13.7109375" style="33" customWidth="1"/>
    <col min="9" max="9" width="10.85546875" style="33" bestFit="1" customWidth="1"/>
    <col min="10" max="10" width="9.140625" style="33"/>
    <col min="11" max="11" width="10.85546875" style="33" bestFit="1" customWidth="1"/>
    <col min="12" max="12" width="9.140625" style="33"/>
    <col min="13" max="13" width="10.85546875" style="33" bestFit="1" customWidth="1"/>
    <col min="14" max="16384" width="9.140625" style="33"/>
  </cols>
  <sheetData>
    <row r="1" spans="1:13" ht="19.5" thickBot="1" x14ac:dyDescent="0.35">
      <c r="A1" s="83" t="s">
        <v>19</v>
      </c>
      <c r="B1" s="83"/>
    </row>
    <row r="2" spans="1:13" ht="15.75" thickBot="1" x14ac:dyDescent="0.3">
      <c r="A2" s="79" t="s">
        <v>0</v>
      </c>
      <c r="B2" s="81" t="s">
        <v>1</v>
      </c>
      <c r="C2" s="75" t="s">
        <v>26</v>
      </c>
      <c r="D2" s="76"/>
      <c r="E2" s="77"/>
      <c r="F2" s="75" t="s">
        <v>27</v>
      </c>
      <c r="G2" s="76"/>
      <c r="H2" s="77"/>
    </row>
    <row r="3" spans="1:13" ht="30.75" thickBot="1" x14ac:dyDescent="0.3">
      <c r="A3" s="80"/>
      <c r="B3" s="82"/>
      <c r="C3" s="17" t="s">
        <v>2</v>
      </c>
      <c r="D3" s="18" t="s">
        <v>3</v>
      </c>
      <c r="E3" s="19" t="s">
        <v>4</v>
      </c>
      <c r="F3" s="17" t="s">
        <v>2</v>
      </c>
      <c r="G3" s="18" t="s">
        <v>3</v>
      </c>
      <c r="H3" s="19" t="s">
        <v>4</v>
      </c>
      <c r="K3" s="14"/>
      <c r="L3" s="14"/>
      <c r="M3" s="14"/>
    </row>
    <row r="4" spans="1:13" ht="15.75" thickBot="1" x14ac:dyDescent="0.3">
      <c r="A4" s="4"/>
      <c r="B4" s="16" t="s">
        <v>5</v>
      </c>
      <c r="C4" s="29">
        <f>SUM(C5:C8)</f>
        <v>4987515</v>
      </c>
      <c r="D4" s="31">
        <f>SUM(D5:D8)</f>
        <v>0</v>
      </c>
      <c r="E4" s="32">
        <f t="shared" ref="E4" si="0">SUM(E5:E8)</f>
        <v>4987515</v>
      </c>
      <c r="F4" s="30">
        <f>SUM(F5:F8)</f>
        <v>54923877</v>
      </c>
      <c r="G4" s="31">
        <f>SUM(G5:G8)</f>
        <v>0</v>
      </c>
      <c r="H4" s="32">
        <f t="shared" ref="H4" si="1">SUM(H5:H8)</f>
        <v>54923877</v>
      </c>
      <c r="K4" s="13"/>
      <c r="M4" s="13"/>
    </row>
    <row r="5" spans="1:13" x14ac:dyDescent="0.25">
      <c r="A5" s="6" t="s">
        <v>6</v>
      </c>
      <c r="B5" s="7" t="s">
        <v>7</v>
      </c>
      <c r="C5" s="57">
        <f>D5+E5</f>
        <v>0</v>
      </c>
      <c r="D5" s="58">
        <f t="shared" ref="D5:E8" si="2">D15+D25+D35+D45</f>
        <v>0</v>
      </c>
      <c r="E5" s="59">
        <f t="shared" si="2"/>
        <v>0</v>
      </c>
      <c r="F5" s="57">
        <f>G5+H5</f>
        <v>6637</v>
      </c>
      <c r="G5" s="58">
        <f t="shared" ref="G5:H8" si="3">G15+G25+G35+G45</f>
        <v>0</v>
      </c>
      <c r="H5" s="59">
        <f t="shared" si="3"/>
        <v>6637</v>
      </c>
      <c r="K5" s="13"/>
    </row>
    <row r="6" spans="1:13" x14ac:dyDescent="0.25">
      <c r="A6" s="8" t="s">
        <v>8</v>
      </c>
      <c r="B6" s="9" t="s">
        <v>9</v>
      </c>
      <c r="C6" s="68">
        <f>D6+E6</f>
        <v>501382</v>
      </c>
      <c r="D6" s="53">
        <f t="shared" si="2"/>
        <v>0</v>
      </c>
      <c r="E6" s="54">
        <f t="shared" si="2"/>
        <v>501382</v>
      </c>
      <c r="F6" s="68">
        <f>G6+H6</f>
        <v>347617</v>
      </c>
      <c r="G6" s="53">
        <f t="shared" si="3"/>
        <v>0</v>
      </c>
      <c r="H6" s="54">
        <f t="shared" si="3"/>
        <v>347617</v>
      </c>
      <c r="K6" s="13"/>
      <c r="M6" s="13"/>
    </row>
    <row r="7" spans="1:13" x14ac:dyDescent="0.25">
      <c r="A7" s="8">
        <v>3239</v>
      </c>
      <c r="B7" s="10" t="s">
        <v>10</v>
      </c>
      <c r="C7" s="68">
        <f>D7+E7</f>
        <v>0</v>
      </c>
      <c r="D7" s="53">
        <f t="shared" si="2"/>
        <v>0</v>
      </c>
      <c r="E7" s="54">
        <f t="shared" si="2"/>
        <v>0</v>
      </c>
      <c r="F7" s="68">
        <f>G7+H7</f>
        <v>0</v>
      </c>
      <c r="G7" s="53">
        <f t="shared" si="3"/>
        <v>0</v>
      </c>
      <c r="H7" s="54">
        <f t="shared" si="3"/>
        <v>0</v>
      </c>
    </row>
    <row r="8" spans="1:13" ht="15.75" thickBot="1" x14ac:dyDescent="0.3">
      <c r="A8" s="11">
        <v>4511</v>
      </c>
      <c r="B8" s="12" t="s">
        <v>11</v>
      </c>
      <c r="C8" s="42">
        <f>D8+E8</f>
        <v>4486133</v>
      </c>
      <c r="D8" s="55">
        <f t="shared" si="2"/>
        <v>0</v>
      </c>
      <c r="E8" s="56">
        <f t="shared" si="2"/>
        <v>4486133</v>
      </c>
      <c r="F8" s="42">
        <f>G8+H8</f>
        <v>54569623</v>
      </c>
      <c r="G8" s="55">
        <f t="shared" si="3"/>
        <v>0</v>
      </c>
      <c r="H8" s="56">
        <f t="shared" si="3"/>
        <v>54569623</v>
      </c>
      <c r="K8" s="13"/>
      <c r="M8" s="13"/>
    </row>
    <row r="9" spans="1:13" x14ac:dyDescent="0.25">
      <c r="C9" s="46"/>
      <c r="D9" s="46"/>
      <c r="E9" s="46"/>
      <c r="F9" s="46"/>
      <c r="G9" s="46"/>
      <c r="H9" s="46"/>
    </row>
    <row r="10" spans="1:13" x14ac:dyDescent="0.25">
      <c r="C10" s="46"/>
      <c r="D10" s="46"/>
      <c r="E10" s="46"/>
      <c r="F10" s="61"/>
      <c r="G10" s="46"/>
      <c r="H10" s="46"/>
    </row>
    <row r="11" spans="1:13" ht="19.5" thickBot="1" x14ac:dyDescent="0.35">
      <c r="A11" s="83" t="s">
        <v>22</v>
      </c>
      <c r="B11" s="83"/>
      <c r="C11" s="46"/>
      <c r="D11" s="46"/>
      <c r="E11" s="46"/>
      <c r="F11" s="46"/>
      <c r="G11" s="46"/>
      <c r="H11" s="46"/>
    </row>
    <row r="12" spans="1:13" ht="15.75" thickBot="1" x14ac:dyDescent="0.3">
      <c r="A12" s="79" t="s">
        <v>0</v>
      </c>
      <c r="B12" s="81" t="s">
        <v>1</v>
      </c>
      <c r="C12" s="75" t="s">
        <v>26</v>
      </c>
      <c r="D12" s="76"/>
      <c r="E12" s="77"/>
      <c r="F12" s="75" t="s">
        <v>27</v>
      </c>
      <c r="G12" s="76"/>
      <c r="H12" s="77"/>
    </row>
    <row r="13" spans="1:13" ht="30.75" thickBot="1" x14ac:dyDescent="0.3">
      <c r="A13" s="80"/>
      <c r="B13" s="82"/>
      <c r="C13" s="69" t="s">
        <v>2</v>
      </c>
      <c r="D13" s="70" t="s">
        <v>3</v>
      </c>
      <c r="E13" s="71" t="s">
        <v>4</v>
      </c>
      <c r="F13" s="69" t="s">
        <v>2</v>
      </c>
      <c r="G13" s="70" t="s">
        <v>3</v>
      </c>
      <c r="H13" s="71" t="s">
        <v>4</v>
      </c>
    </row>
    <row r="14" spans="1:13" ht="15.75" thickBot="1" x14ac:dyDescent="0.3">
      <c r="A14" s="4"/>
      <c r="B14" s="5" t="s">
        <v>5</v>
      </c>
      <c r="C14" s="34">
        <f>SUM(C15:C18)</f>
        <v>1676585</v>
      </c>
      <c r="D14" s="35">
        <f>SUM(D15:D18)</f>
        <v>0</v>
      </c>
      <c r="E14" s="36">
        <f t="shared" ref="E14" si="4">SUM(E15:E18)</f>
        <v>1676585</v>
      </c>
      <c r="F14" s="37">
        <f>SUM(F15:F18)</f>
        <v>4681767</v>
      </c>
      <c r="G14" s="35">
        <f>SUM(G15:G18)</f>
        <v>0</v>
      </c>
      <c r="H14" s="36">
        <f t="shared" ref="H14" si="5">SUM(H15:H18)</f>
        <v>4681767</v>
      </c>
    </row>
    <row r="15" spans="1:13" x14ac:dyDescent="0.25">
      <c r="A15" s="6" t="s">
        <v>6</v>
      </c>
      <c r="B15" s="20" t="s">
        <v>7</v>
      </c>
      <c r="C15" s="38">
        <f>D15+E15</f>
        <v>0</v>
      </c>
      <c r="D15" s="39">
        <v>0</v>
      </c>
      <c r="E15" s="40">
        <v>0</v>
      </c>
      <c r="F15" s="41">
        <f>G15+H15</f>
        <v>1660</v>
      </c>
      <c r="G15" s="39">
        <v>0</v>
      </c>
      <c r="H15" s="40">
        <v>1660</v>
      </c>
    </row>
    <row r="16" spans="1:13" x14ac:dyDescent="0.25">
      <c r="A16" s="8" t="s">
        <v>8</v>
      </c>
      <c r="B16" s="21" t="s">
        <v>9</v>
      </c>
      <c r="C16" s="38">
        <f>D16+E16</f>
        <v>150000</v>
      </c>
      <c r="D16" s="39">
        <v>0</v>
      </c>
      <c r="E16" s="54">
        <f>50000+100000</f>
        <v>150000</v>
      </c>
      <c r="F16" s="41">
        <f>G16+H16</f>
        <v>116041</v>
      </c>
      <c r="G16" s="53">
        <v>0</v>
      </c>
      <c r="H16" s="54">
        <f>47617+68424</f>
        <v>116041</v>
      </c>
    </row>
    <row r="17" spans="1:8" x14ac:dyDescent="0.25">
      <c r="A17" s="8">
        <v>3239</v>
      </c>
      <c r="B17" s="22" t="s">
        <v>10</v>
      </c>
      <c r="C17" s="38">
        <f>D17+E17</f>
        <v>0</v>
      </c>
      <c r="D17" s="53">
        <v>0</v>
      </c>
      <c r="E17" s="54">
        <v>0</v>
      </c>
      <c r="F17" s="41">
        <f>G17+H17</f>
        <v>0</v>
      </c>
      <c r="G17" s="53">
        <v>0</v>
      </c>
      <c r="H17" s="54">
        <v>0</v>
      </c>
    </row>
    <row r="18" spans="1:8" ht="15.75" thickBot="1" x14ac:dyDescent="0.3">
      <c r="A18" s="11">
        <v>4511</v>
      </c>
      <c r="B18" s="23" t="s">
        <v>11</v>
      </c>
      <c r="C18" s="60">
        <f>D18+E18</f>
        <v>1526585</v>
      </c>
      <c r="D18" s="55">
        <v>0</v>
      </c>
      <c r="E18" s="56">
        <f>500000+1026585</f>
        <v>1526585</v>
      </c>
      <c r="F18" s="45">
        <f>G18+H18</f>
        <v>4564066</v>
      </c>
      <c r="G18" s="55">
        <v>0</v>
      </c>
      <c r="H18" s="56">
        <f>2564066+2000000</f>
        <v>4564066</v>
      </c>
    </row>
    <row r="19" spans="1:8" x14ac:dyDescent="0.25">
      <c r="C19" s="46"/>
      <c r="D19" s="46"/>
      <c r="E19" s="46"/>
      <c r="F19" s="46"/>
      <c r="G19" s="46"/>
      <c r="H19" s="46"/>
    </row>
    <row r="20" spans="1:8" x14ac:dyDescent="0.25">
      <c r="C20" s="46"/>
      <c r="D20" s="46"/>
      <c r="E20" s="46"/>
      <c r="F20" s="46"/>
      <c r="G20" s="46"/>
      <c r="H20" s="46"/>
    </row>
    <row r="21" spans="1:8" ht="19.5" thickBot="1" x14ac:dyDescent="0.35">
      <c r="A21" s="83" t="s">
        <v>23</v>
      </c>
      <c r="B21" s="83"/>
      <c r="C21" s="46"/>
      <c r="D21" s="46"/>
      <c r="E21" s="46"/>
      <c r="F21" s="46"/>
      <c r="G21" s="46"/>
      <c r="H21" s="46"/>
    </row>
    <row r="22" spans="1:8" ht="15.75" thickBot="1" x14ac:dyDescent="0.3">
      <c r="A22" s="79" t="s">
        <v>0</v>
      </c>
      <c r="B22" s="81" t="s">
        <v>1</v>
      </c>
      <c r="C22" s="75" t="s">
        <v>26</v>
      </c>
      <c r="D22" s="76"/>
      <c r="E22" s="77"/>
      <c r="F22" s="75" t="s">
        <v>27</v>
      </c>
      <c r="G22" s="76"/>
      <c r="H22" s="77"/>
    </row>
    <row r="23" spans="1:8" ht="30.75" thickBot="1" x14ac:dyDescent="0.3">
      <c r="A23" s="80"/>
      <c r="B23" s="82"/>
      <c r="C23" s="69" t="s">
        <v>2</v>
      </c>
      <c r="D23" s="70" t="s">
        <v>3</v>
      </c>
      <c r="E23" s="71" t="s">
        <v>4</v>
      </c>
      <c r="F23" s="69" t="s">
        <v>2</v>
      </c>
      <c r="G23" s="70" t="s">
        <v>3</v>
      </c>
      <c r="H23" s="71" t="s">
        <v>4</v>
      </c>
    </row>
    <row r="24" spans="1:8" ht="15.75" thickBot="1" x14ac:dyDescent="0.3">
      <c r="A24" s="4"/>
      <c r="B24" s="16" t="s">
        <v>5</v>
      </c>
      <c r="C24" s="34">
        <f>SUM(C25:C28)</f>
        <v>353868</v>
      </c>
      <c r="D24" s="35">
        <f>SUM(D25:D28)</f>
        <v>0</v>
      </c>
      <c r="E24" s="36">
        <f t="shared" ref="E24" si="6">SUM(E25:E28)</f>
        <v>353868</v>
      </c>
      <c r="F24" s="37">
        <f>SUM(F25:F28)</f>
        <v>11789921</v>
      </c>
      <c r="G24" s="35">
        <f>SUM(G25:G28)</f>
        <v>0</v>
      </c>
      <c r="H24" s="36">
        <f t="shared" ref="H24" si="7">SUM(H25:H28)</f>
        <v>11789921</v>
      </c>
    </row>
    <row r="25" spans="1:8" x14ac:dyDescent="0.25">
      <c r="A25" s="6" t="s">
        <v>6</v>
      </c>
      <c r="B25" s="20" t="s">
        <v>7</v>
      </c>
      <c r="C25" s="38">
        <f>D25+E25</f>
        <v>0</v>
      </c>
      <c r="D25" s="39">
        <v>0</v>
      </c>
      <c r="E25" s="40">
        <v>0</v>
      </c>
      <c r="F25" s="41">
        <f>G25+H25</f>
        <v>1659</v>
      </c>
      <c r="G25" s="39">
        <v>0</v>
      </c>
      <c r="H25" s="40">
        <v>1659</v>
      </c>
    </row>
    <row r="26" spans="1:8" x14ac:dyDescent="0.25">
      <c r="A26" s="8" t="s">
        <v>8</v>
      </c>
      <c r="B26" s="21" t="s">
        <v>9</v>
      </c>
      <c r="C26" s="38">
        <f>D26+E26</f>
        <v>153431</v>
      </c>
      <c r="D26" s="39">
        <v>0</v>
      </c>
      <c r="E26" s="54">
        <f>133235+20196</f>
        <v>153431</v>
      </c>
      <c r="F26" s="41">
        <f>G26+H26</f>
        <v>120000</v>
      </c>
      <c r="G26" s="53">
        <v>0</v>
      </c>
      <c r="H26" s="54">
        <f>100000+20000</f>
        <v>120000</v>
      </c>
    </row>
    <row r="27" spans="1:8" x14ac:dyDescent="0.25">
      <c r="A27" s="8">
        <v>3239</v>
      </c>
      <c r="B27" s="22" t="s">
        <v>10</v>
      </c>
      <c r="C27" s="38">
        <f>D27+E27</f>
        <v>0</v>
      </c>
      <c r="D27" s="53">
        <v>0</v>
      </c>
      <c r="E27" s="54">
        <v>0</v>
      </c>
      <c r="F27" s="41">
        <f>G27+H27</f>
        <v>0</v>
      </c>
      <c r="G27" s="53">
        <v>0</v>
      </c>
      <c r="H27" s="54">
        <v>0</v>
      </c>
    </row>
    <row r="28" spans="1:8" ht="15.75" thickBot="1" x14ac:dyDescent="0.3">
      <c r="A28" s="11">
        <v>4511</v>
      </c>
      <c r="B28" s="23" t="s">
        <v>11</v>
      </c>
      <c r="C28" s="60">
        <f>D28+E28</f>
        <v>200437</v>
      </c>
      <c r="D28" s="55">
        <v>0</v>
      </c>
      <c r="E28" s="56">
        <v>200437</v>
      </c>
      <c r="F28" s="45">
        <f>G28+H28</f>
        <v>11668262</v>
      </c>
      <c r="G28" s="55">
        <v>0</v>
      </c>
      <c r="H28" s="56">
        <f>5668262+6000000</f>
        <v>11668262</v>
      </c>
    </row>
    <row r="29" spans="1:8" x14ac:dyDescent="0.25">
      <c r="C29" s="46"/>
      <c r="D29" s="72"/>
      <c r="E29" s="67"/>
      <c r="F29" s="46"/>
      <c r="G29" s="46"/>
      <c r="H29" s="46"/>
    </row>
    <row r="30" spans="1:8" x14ac:dyDescent="0.25">
      <c r="C30" s="46"/>
      <c r="D30" s="46"/>
      <c r="E30" s="46"/>
      <c r="F30" s="61"/>
      <c r="G30" s="46"/>
      <c r="H30" s="46"/>
    </row>
    <row r="31" spans="1:8" ht="19.5" thickBot="1" x14ac:dyDescent="0.35">
      <c r="A31" s="83" t="s">
        <v>24</v>
      </c>
      <c r="B31" s="83"/>
      <c r="C31" s="46"/>
      <c r="D31" s="46"/>
      <c r="E31" s="46"/>
      <c r="F31" s="46"/>
      <c r="G31" s="46"/>
      <c r="H31" s="46"/>
    </row>
    <row r="32" spans="1:8" ht="15.75" thickBot="1" x14ac:dyDescent="0.3">
      <c r="A32" s="79" t="s">
        <v>0</v>
      </c>
      <c r="B32" s="81" t="s">
        <v>1</v>
      </c>
      <c r="C32" s="75" t="s">
        <v>20</v>
      </c>
      <c r="D32" s="76"/>
      <c r="E32" s="77"/>
      <c r="F32" s="75" t="s">
        <v>21</v>
      </c>
      <c r="G32" s="76"/>
      <c r="H32" s="77"/>
    </row>
    <row r="33" spans="1:9" ht="30.75" thickBot="1" x14ac:dyDescent="0.3">
      <c r="A33" s="80"/>
      <c r="B33" s="82"/>
      <c r="C33" s="69" t="s">
        <v>2</v>
      </c>
      <c r="D33" s="70" t="s">
        <v>3</v>
      </c>
      <c r="E33" s="71" t="s">
        <v>4</v>
      </c>
      <c r="F33" s="69" t="s">
        <v>2</v>
      </c>
      <c r="G33" s="70" t="s">
        <v>3</v>
      </c>
      <c r="H33" s="71" t="s">
        <v>4</v>
      </c>
    </row>
    <row r="34" spans="1:9" ht="15.75" thickBot="1" x14ac:dyDescent="0.3">
      <c r="A34" s="4"/>
      <c r="B34" s="5" t="s">
        <v>5</v>
      </c>
      <c r="C34" s="34">
        <f t="shared" ref="C34:H34" si="8">SUM(C35:C38)</f>
        <v>1869604</v>
      </c>
      <c r="D34" s="35">
        <f t="shared" si="8"/>
        <v>0</v>
      </c>
      <c r="E34" s="36">
        <f t="shared" si="8"/>
        <v>1869604</v>
      </c>
      <c r="F34" s="34">
        <f t="shared" si="8"/>
        <v>23238134</v>
      </c>
      <c r="G34" s="35">
        <f t="shared" si="8"/>
        <v>0</v>
      </c>
      <c r="H34" s="36">
        <f t="shared" si="8"/>
        <v>23238134</v>
      </c>
      <c r="I34" s="13"/>
    </row>
    <row r="35" spans="1:9" x14ac:dyDescent="0.25">
      <c r="A35" s="6" t="s">
        <v>6</v>
      </c>
      <c r="B35" s="20" t="s">
        <v>7</v>
      </c>
      <c r="C35" s="38">
        <f>D35+E35</f>
        <v>0</v>
      </c>
      <c r="D35" s="39">
        <v>0</v>
      </c>
      <c r="E35" s="40">
        <v>0</v>
      </c>
      <c r="F35" s="38">
        <f>G35+H35</f>
        <v>1659</v>
      </c>
      <c r="G35" s="39">
        <v>0</v>
      </c>
      <c r="H35" s="40">
        <v>1659</v>
      </c>
    </row>
    <row r="36" spans="1:9" x14ac:dyDescent="0.25">
      <c r="A36" s="8" t="s">
        <v>8</v>
      </c>
      <c r="B36" s="21" t="s">
        <v>9</v>
      </c>
      <c r="C36" s="38">
        <f>D36+E36</f>
        <v>110493</v>
      </c>
      <c r="D36" s="39">
        <v>0</v>
      </c>
      <c r="E36" s="54">
        <v>110493</v>
      </c>
      <c r="F36" s="38">
        <f>G36+H36</f>
        <v>1576</v>
      </c>
      <c r="G36" s="39">
        <v>0</v>
      </c>
      <c r="H36" s="54">
        <v>1576</v>
      </c>
      <c r="I36" s="13"/>
    </row>
    <row r="37" spans="1:9" x14ac:dyDescent="0.25">
      <c r="A37" s="8">
        <v>3239</v>
      </c>
      <c r="B37" s="22" t="s">
        <v>10</v>
      </c>
      <c r="C37" s="38">
        <f>D37+E37</f>
        <v>0</v>
      </c>
      <c r="D37" s="53">
        <v>0</v>
      </c>
      <c r="E37" s="54">
        <v>0</v>
      </c>
      <c r="F37" s="38">
        <f>G37+H37</f>
        <v>0</v>
      </c>
      <c r="G37" s="53">
        <v>0</v>
      </c>
      <c r="H37" s="54">
        <v>0</v>
      </c>
    </row>
    <row r="38" spans="1:9" ht="15.75" thickBot="1" x14ac:dyDescent="0.3">
      <c r="A38" s="11">
        <v>4511</v>
      </c>
      <c r="B38" s="23" t="s">
        <v>11</v>
      </c>
      <c r="C38" s="60">
        <f>D38+E38</f>
        <v>1759111</v>
      </c>
      <c r="D38" s="55">
        <v>0</v>
      </c>
      <c r="E38" s="56">
        <f>2000000+1000000-1240889</f>
        <v>1759111</v>
      </c>
      <c r="F38" s="60">
        <f>G38+H38</f>
        <v>23234899</v>
      </c>
      <c r="G38" s="55">
        <v>0</v>
      </c>
      <c r="H38" s="56">
        <v>23234899</v>
      </c>
      <c r="I38" s="13"/>
    </row>
    <row r="39" spans="1:9" x14ac:dyDescent="0.25">
      <c r="C39" s="46"/>
      <c r="D39" s="46"/>
      <c r="E39" s="61"/>
      <c r="F39" s="46"/>
      <c r="G39" s="46"/>
      <c r="H39" s="46"/>
    </row>
    <row r="40" spans="1:9" x14ac:dyDescent="0.25">
      <c r="C40" s="46"/>
      <c r="D40" s="46"/>
      <c r="E40" s="46"/>
      <c r="F40" s="61"/>
      <c r="G40" s="46"/>
      <c r="H40" s="46"/>
    </row>
    <row r="41" spans="1:9" ht="19.5" thickBot="1" x14ac:dyDescent="0.35">
      <c r="A41" s="83" t="s">
        <v>25</v>
      </c>
      <c r="B41" s="83"/>
      <c r="C41" s="46"/>
      <c r="D41" s="46"/>
      <c r="E41" s="46"/>
      <c r="F41" s="46"/>
      <c r="G41" s="46"/>
      <c r="H41" s="46"/>
    </row>
    <row r="42" spans="1:9" ht="15.75" thickBot="1" x14ac:dyDescent="0.3">
      <c r="A42" s="79" t="s">
        <v>0</v>
      </c>
      <c r="B42" s="81" t="s">
        <v>1</v>
      </c>
      <c r="C42" s="75" t="s">
        <v>20</v>
      </c>
      <c r="D42" s="76"/>
      <c r="E42" s="77"/>
      <c r="F42" s="75" t="s">
        <v>21</v>
      </c>
      <c r="G42" s="76"/>
      <c r="H42" s="77"/>
    </row>
    <row r="43" spans="1:9" ht="30.75" thickBot="1" x14ac:dyDescent="0.3">
      <c r="A43" s="80"/>
      <c r="B43" s="82"/>
      <c r="C43" s="69" t="s">
        <v>2</v>
      </c>
      <c r="D43" s="70" t="s">
        <v>3</v>
      </c>
      <c r="E43" s="71" t="s">
        <v>4</v>
      </c>
      <c r="F43" s="69" t="s">
        <v>2</v>
      </c>
      <c r="G43" s="70" t="s">
        <v>3</v>
      </c>
      <c r="H43" s="71" t="s">
        <v>4</v>
      </c>
    </row>
    <row r="44" spans="1:9" ht="15.75" thickBot="1" x14ac:dyDescent="0.3">
      <c r="A44" s="4"/>
      <c r="B44" s="5" t="s">
        <v>5</v>
      </c>
      <c r="C44" s="34">
        <f>SUM(C45:C48)</f>
        <v>1087458</v>
      </c>
      <c r="D44" s="35">
        <f>SUM(D45:D48)</f>
        <v>0</v>
      </c>
      <c r="E44" s="36">
        <f>SUM(E45:E48)</f>
        <v>1087458</v>
      </c>
      <c r="F44" s="34">
        <f>SUM(F45:F48)</f>
        <v>15214055</v>
      </c>
      <c r="G44" s="35">
        <f>SUM(G45:G48)</f>
        <v>0</v>
      </c>
      <c r="H44" s="36">
        <f t="shared" ref="H44" si="9">SUM(H45:H48)</f>
        <v>15214055</v>
      </c>
    </row>
    <row r="45" spans="1:9" x14ac:dyDescent="0.25">
      <c r="A45" s="6" t="s">
        <v>6</v>
      </c>
      <c r="B45" s="20" t="s">
        <v>7</v>
      </c>
      <c r="C45" s="38">
        <f>D45+E45</f>
        <v>0</v>
      </c>
      <c r="D45" s="39">
        <v>0</v>
      </c>
      <c r="E45" s="40">
        <v>0</v>
      </c>
      <c r="F45" s="38">
        <f>G45+H45</f>
        <v>1659</v>
      </c>
      <c r="G45" s="39">
        <v>0</v>
      </c>
      <c r="H45" s="40">
        <v>1659</v>
      </c>
    </row>
    <row r="46" spans="1:9" x14ac:dyDescent="0.25">
      <c r="A46" s="8" t="s">
        <v>8</v>
      </c>
      <c r="B46" s="21" t="s">
        <v>9</v>
      </c>
      <c r="C46" s="38">
        <f>D46+E46</f>
        <v>87458</v>
      </c>
      <c r="D46" s="39">
        <v>0</v>
      </c>
      <c r="E46" s="54">
        <f>80146+7312</f>
        <v>87458</v>
      </c>
      <c r="F46" s="38">
        <f>G46+H46</f>
        <v>110000</v>
      </c>
      <c r="G46" s="39">
        <v>0</v>
      </c>
      <c r="H46" s="54">
        <f>100000+10000</f>
        <v>110000</v>
      </c>
    </row>
    <row r="47" spans="1:9" x14ac:dyDescent="0.25">
      <c r="A47" s="8">
        <v>3239</v>
      </c>
      <c r="B47" s="22" t="s">
        <v>10</v>
      </c>
      <c r="C47" s="38">
        <f>D47+E47</f>
        <v>0</v>
      </c>
      <c r="D47" s="53">
        <v>0</v>
      </c>
      <c r="E47" s="54">
        <v>0</v>
      </c>
      <c r="F47" s="38">
        <f>G47+H47</f>
        <v>0</v>
      </c>
      <c r="G47" s="53">
        <v>0</v>
      </c>
      <c r="H47" s="54">
        <v>0</v>
      </c>
    </row>
    <row r="48" spans="1:9" ht="15.75" thickBot="1" x14ac:dyDescent="0.3">
      <c r="A48" s="11">
        <v>4511</v>
      </c>
      <c r="B48" s="23" t="s">
        <v>11</v>
      </c>
      <c r="C48" s="60">
        <f>D48+E48</f>
        <v>1000000</v>
      </c>
      <c r="D48" s="55">
        <v>0</v>
      </c>
      <c r="E48" s="56">
        <f>3000000+2000000-4000000</f>
        <v>1000000</v>
      </c>
      <c r="F48" s="60">
        <f>G48+H48</f>
        <v>15102396</v>
      </c>
      <c r="G48" s="55">
        <v>0</v>
      </c>
      <c r="H48" s="56">
        <f>6898117+8204279</f>
        <v>15102396</v>
      </c>
    </row>
    <row r="49" spans="3:8" x14ac:dyDescent="0.25">
      <c r="C49" s="46"/>
      <c r="D49" s="46"/>
      <c r="E49" s="46"/>
      <c r="F49" s="46"/>
      <c r="G49" s="46"/>
      <c r="H49" s="46"/>
    </row>
    <row r="50" spans="3:8" x14ac:dyDescent="0.25">
      <c r="C50" s="46"/>
      <c r="D50" s="46"/>
      <c r="E50" s="46"/>
      <c r="F50" s="46"/>
      <c r="G50" s="46"/>
      <c r="H50" s="46"/>
    </row>
  </sheetData>
  <mergeCells count="25">
    <mergeCell ref="C2:E2"/>
    <mergeCell ref="F2:H2"/>
    <mergeCell ref="A1:B1"/>
    <mergeCell ref="A2:A3"/>
    <mergeCell ref="B2:B3"/>
    <mergeCell ref="C12:E12"/>
    <mergeCell ref="F12:H12"/>
    <mergeCell ref="A11:B11"/>
    <mergeCell ref="A12:A13"/>
    <mergeCell ref="B12:B13"/>
    <mergeCell ref="C22:E22"/>
    <mergeCell ref="F22:H22"/>
    <mergeCell ref="A21:B21"/>
    <mergeCell ref="A22:A23"/>
    <mergeCell ref="B22:B23"/>
    <mergeCell ref="C32:E32"/>
    <mergeCell ref="F32:H32"/>
    <mergeCell ref="A31:B31"/>
    <mergeCell ref="A32:A33"/>
    <mergeCell ref="B32:B33"/>
    <mergeCell ref="C42:E42"/>
    <mergeCell ref="F42:H42"/>
    <mergeCell ref="A41:B41"/>
    <mergeCell ref="A42:A43"/>
    <mergeCell ref="B42:B43"/>
  </mergeCells>
  <pageMargins left="0.7" right="0.7" top="0.75" bottom="0.75" header="0.3" footer="0.3"/>
  <pageSetup paperSize="9" scale="6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ZA UV - I i II</vt:lpstr>
      <vt:lpstr>ZA UV - POTRES I</vt:lpstr>
      <vt:lpstr>ZA UV - POTRES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JURILJ TAJANA</dc:creator>
  <cp:lastModifiedBy>Jasna Dimec</cp:lastModifiedBy>
  <cp:lastPrinted>2024-11-25T18:06:07Z</cp:lastPrinted>
  <dcterms:created xsi:type="dcterms:W3CDTF">2024-10-02T10:27:45Z</dcterms:created>
  <dcterms:modified xsi:type="dcterms:W3CDTF">2024-12-10T11:32:29Z</dcterms:modified>
</cp:coreProperties>
</file>