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17. REBALANS I\SET UV\REBALANS I\"/>
    </mc:Choice>
  </mc:AlternateContent>
  <bookViews>
    <workbookView xWindow="0" yWindow="1200" windowWidth="28800" windowHeight="11535"/>
  </bookViews>
  <sheets>
    <sheet name="Posebni dio" sheetId="1" r:id="rId1"/>
  </sheets>
  <definedNames>
    <definedName name="_xlnm.Print_Titles" localSheetId="0">'Posebni dio'!$4:$4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8" i="1"/>
  <c r="F8" i="1"/>
  <c r="E8" i="1"/>
  <c r="D8" i="1"/>
  <c r="C8" i="1"/>
  <c r="G14" i="1"/>
  <c r="F14" i="1"/>
  <c r="E14" i="1"/>
  <c r="D14" i="1"/>
  <c r="C14" i="1"/>
  <c r="G16" i="1"/>
  <c r="F16" i="1"/>
  <c r="E16" i="1"/>
  <c r="D16" i="1"/>
  <c r="C16" i="1"/>
  <c r="G42" i="1"/>
  <c r="F42" i="1"/>
  <c r="E42" i="1"/>
  <c r="D42" i="1"/>
  <c r="C42" i="1"/>
  <c r="G48" i="1"/>
  <c r="F48" i="1"/>
  <c r="E48" i="1"/>
  <c r="D48" i="1"/>
  <c r="C48" i="1"/>
  <c r="G54" i="1"/>
  <c r="F54" i="1"/>
  <c r="E54" i="1"/>
  <c r="D54" i="1"/>
  <c r="C54" i="1"/>
  <c r="G75" i="1"/>
  <c r="F75" i="1"/>
  <c r="E75" i="1"/>
  <c r="D75" i="1"/>
  <c r="C75" i="1"/>
  <c r="G94" i="1"/>
  <c r="F94" i="1"/>
  <c r="E94" i="1"/>
  <c r="D94" i="1"/>
  <c r="C94" i="1"/>
  <c r="G95" i="1"/>
  <c r="F95" i="1"/>
  <c r="E95" i="1"/>
  <c r="D95" i="1"/>
  <c r="C95" i="1"/>
  <c r="G100" i="1"/>
  <c r="F100" i="1"/>
  <c r="E100" i="1"/>
  <c r="D100" i="1"/>
  <c r="C100" i="1"/>
  <c r="G105" i="1"/>
  <c r="F105" i="1"/>
  <c r="E105" i="1"/>
  <c r="D105" i="1"/>
  <c r="C105" i="1"/>
  <c r="G106" i="1"/>
  <c r="F106" i="1"/>
  <c r="E106" i="1"/>
  <c r="D106" i="1"/>
  <c r="C106" i="1"/>
  <c r="G111" i="1"/>
  <c r="F111" i="1"/>
  <c r="E111" i="1"/>
  <c r="D111" i="1"/>
  <c r="C111" i="1"/>
  <c r="G117" i="1"/>
  <c r="F117" i="1"/>
  <c r="E117" i="1"/>
  <c r="D117" i="1"/>
  <c r="C117" i="1"/>
  <c r="G127" i="1"/>
  <c r="F127" i="1"/>
  <c r="E127" i="1"/>
  <c r="D127" i="1"/>
  <c r="C127" i="1"/>
  <c r="G168" i="1"/>
  <c r="F168" i="1"/>
  <c r="E168" i="1"/>
  <c r="D168" i="1"/>
  <c r="C168" i="1"/>
  <c r="G217" i="1"/>
  <c r="F217" i="1"/>
  <c r="E217" i="1"/>
  <c r="D217" i="1"/>
  <c r="C217" i="1"/>
  <c r="G224" i="1"/>
  <c r="F224" i="1"/>
  <c r="E224" i="1"/>
  <c r="D224" i="1"/>
  <c r="C224" i="1"/>
  <c r="G225" i="1"/>
  <c r="F225" i="1"/>
  <c r="E225" i="1"/>
  <c r="D225" i="1"/>
  <c r="C225" i="1"/>
  <c r="G233" i="1"/>
  <c r="F233" i="1"/>
  <c r="E233" i="1"/>
  <c r="D233" i="1"/>
  <c r="C233" i="1"/>
  <c r="G237" i="1"/>
  <c r="F237" i="1"/>
  <c r="E237" i="1"/>
  <c r="D237" i="1"/>
  <c r="C237" i="1"/>
  <c r="G270" i="1"/>
  <c r="F270" i="1"/>
  <c r="E270" i="1"/>
  <c r="D270" i="1"/>
  <c r="C270" i="1"/>
  <c r="G272" i="1" l="1"/>
  <c r="F271" i="1"/>
  <c r="E271" i="1"/>
  <c r="D271" i="1"/>
  <c r="C271" i="1"/>
  <c r="G269" i="1"/>
  <c r="G268" i="1"/>
  <c r="G267" i="1"/>
  <c r="G266" i="1"/>
  <c r="F265" i="1"/>
  <c r="E265" i="1"/>
  <c r="D265" i="1"/>
  <c r="C265" i="1"/>
  <c r="G264" i="1"/>
  <c r="G263" i="1"/>
  <c r="G262" i="1"/>
  <c r="F261" i="1"/>
  <c r="E261" i="1"/>
  <c r="D261" i="1"/>
  <c r="C261" i="1"/>
  <c r="G260" i="1"/>
  <c r="G259" i="1" s="1"/>
  <c r="F259" i="1"/>
  <c r="E259" i="1"/>
  <c r="D259" i="1"/>
  <c r="C259" i="1"/>
  <c r="G255" i="1"/>
  <c r="G254" i="1"/>
  <c r="F253" i="1"/>
  <c r="E253" i="1"/>
  <c r="D253" i="1"/>
  <c r="C253" i="1"/>
  <c r="G252" i="1"/>
  <c r="G251" i="1"/>
  <c r="G250" i="1"/>
  <c r="G249" i="1"/>
  <c r="G248" i="1"/>
  <c r="G247" i="1"/>
  <c r="F246" i="1"/>
  <c r="E246" i="1"/>
  <c r="D246" i="1"/>
  <c r="C246" i="1"/>
  <c r="G245" i="1"/>
  <c r="G244" i="1"/>
  <c r="G243" i="1"/>
  <c r="G242" i="1"/>
  <c r="F241" i="1"/>
  <c r="E241" i="1"/>
  <c r="D241" i="1"/>
  <c r="C241" i="1"/>
  <c r="G240" i="1"/>
  <c r="G239" i="1"/>
  <c r="F238" i="1"/>
  <c r="E238" i="1"/>
  <c r="D238" i="1"/>
  <c r="C238" i="1"/>
  <c r="G236" i="1"/>
  <c r="F235" i="1"/>
  <c r="F234" i="1" s="1"/>
  <c r="E235" i="1"/>
  <c r="E234" i="1" s="1"/>
  <c r="D235" i="1"/>
  <c r="C235" i="1"/>
  <c r="C234" i="1" s="1"/>
  <c r="D234" i="1"/>
  <c r="G232" i="1"/>
  <c r="G231" i="1"/>
  <c r="G230" i="1"/>
  <c r="F229" i="1"/>
  <c r="E229" i="1"/>
  <c r="D229" i="1"/>
  <c r="C229" i="1"/>
  <c r="F228" i="1"/>
  <c r="G228" i="1" s="1"/>
  <c r="E227" i="1"/>
  <c r="D227" i="1"/>
  <c r="C227" i="1"/>
  <c r="G226" i="1"/>
  <c r="G223" i="1"/>
  <c r="F222" i="1"/>
  <c r="E222" i="1"/>
  <c r="D222" i="1"/>
  <c r="C222" i="1"/>
  <c r="G221" i="1"/>
  <c r="G220" i="1"/>
  <c r="F219" i="1"/>
  <c r="F218" i="1" s="1"/>
  <c r="E219" i="1"/>
  <c r="E218" i="1" s="1"/>
  <c r="D219" i="1"/>
  <c r="D218" i="1" s="1"/>
  <c r="C219" i="1"/>
  <c r="C218" i="1" s="1"/>
  <c r="G216" i="1"/>
  <c r="G215" i="1" s="1"/>
  <c r="F215" i="1"/>
  <c r="E215" i="1"/>
  <c r="D215" i="1"/>
  <c r="D214" i="1" s="1"/>
  <c r="C215" i="1"/>
  <c r="C214" i="1" s="1"/>
  <c r="F214" i="1"/>
  <c r="E214" i="1"/>
  <c r="G213" i="1"/>
  <c r="G212" i="1"/>
  <c r="G211" i="1"/>
  <c r="G210" i="1"/>
  <c r="F209" i="1"/>
  <c r="F208" i="1" s="1"/>
  <c r="E209" i="1"/>
  <c r="E208" i="1" s="1"/>
  <c r="D209" i="1"/>
  <c r="C209" i="1"/>
  <c r="C208" i="1" s="1"/>
  <c r="D208" i="1"/>
  <c r="G207" i="1"/>
  <c r="G206" i="1"/>
  <c r="G205" i="1"/>
  <c r="G204" i="1"/>
  <c r="G203" i="1"/>
  <c r="G202" i="1"/>
  <c r="G201" i="1"/>
  <c r="F200" i="1"/>
  <c r="E200" i="1"/>
  <c r="D200" i="1"/>
  <c r="C200" i="1"/>
  <c r="G199" i="1"/>
  <c r="F198" i="1"/>
  <c r="E198" i="1"/>
  <c r="D198" i="1"/>
  <c r="C198" i="1"/>
  <c r="G197" i="1"/>
  <c r="G196" i="1"/>
  <c r="G195" i="1"/>
  <c r="G194" i="1"/>
  <c r="G193" i="1"/>
  <c r="G192" i="1"/>
  <c r="G191" i="1"/>
  <c r="G190" i="1"/>
  <c r="G189" i="1"/>
  <c r="F188" i="1"/>
  <c r="E188" i="1"/>
  <c r="D188" i="1"/>
  <c r="C188" i="1"/>
  <c r="G187" i="1"/>
  <c r="G186" i="1"/>
  <c r="G185" i="1"/>
  <c r="G184" i="1"/>
  <c r="G183" i="1"/>
  <c r="F182" i="1"/>
  <c r="E182" i="1"/>
  <c r="D182" i="1"/>
  <c r="C182" i="1"/>
  <c r="G181" i="1"/>
  <c r="G180" i="1"/>
  <c r="G179" i="1"/>
  <c r="G178" i="1"/>
  <c r="F177" i="1"/>
  <c r="E177" i="1"/>
  <c r="D177" i="1"/>
  <c r="C177" i="1"/>
  <c r="G175" i="1"/>
  <c r="G174" i="1" s="1"/>
  <c r="F174" i="1"/>
  <c r="E174" i="1"/>
  <c r="D174" i="1"/>
  <c r="C174" i="1"/>
  <c r="G173" i="1"/>
  <c r="G172" i="1" s="1"/>
  <c r="F172" i="1"/>
  <c r="E172" i="1"/>
  <c r="D172" i="1"/>
  <c r="C172" i="1"/>
  <c r="G171" i="1"/>
  <c r="G170" i="1" s="1"/>
  <c r="F170" i="1"/>
  <c r="E170" i="1"/>
  <c r="D170" i="1"/>
  <c r="C170" i="1"/>
  <c r="G167" i="1"/>
  <c r="G166" i="1" s="1"/>
  <c r="F166" i="1"/>
  <c r="F165" i="1" s="1"/>
  <c r="E166" i="1"/>
  <c r="E165" i="1" s="1"/>
  <c r="D166" i="1"/>
  <c r="C166" i="1"/>
  <c r="C165" i="1" s="1"/>
  <c r="D165" i="1"/>
  <c r="G164" i="1"/>
  <c r="G163" i="1"/>
  <c r="G162" i="1"/>
  <c r="F161" i="1"/>
  <c r="F160" i="1" s="1"/>
  <c r="E161" i="1"/>
  <c r="E160" i="1" s="1"/>
  <c r="D161" i="1"/>
  <c r="D160" i="1" s="1"/>
  <c r="C161" i="1"/>
  <c r="C160" i="1" s="1"/>
  <c r="G159" i="1"/>
  <c r="G158" i="1"/>
  <c r="G157" i="1"/>
  <c r="G156" i="1"/>
  <c r="G155" i="1"/>
  <c r="G154" i="1"/>
  <c r="G153" i="1"/>
  <c r="F152" i="1"/>
  <c r="E152" i="1"/>
  <c r="D152" i="1"/>
  <c r="C152" i="1"/>
  <c r="G151" i="1"/>
  <c r="G150" i="1" s="1"/>
  <c r="F150" i="1"/>
  <c r="E150" i="1"/>
  <c r="D150" i="1"/>
  <c r="C150" i="1"/>
  <c r="G149" i="1"/>
  <c r="G148" i="1"/>
  <c r="G147" i="1"/>
  <c r="G146" i="1"/>
  <c r="G145" i="1"/>
  <c r="G144" i="1"/>
  <c r="G143" i="1"/>
  <c r="G142" i="1"/>
  <c r="G141" i="1"/>
  <c r="F140" i="1"/>
  <c r="E140" i="1"/>
  <c r="D140" i="1"/>
  <c r="C140" i="1"/>
  <c r="G139" i="1"/>
  <c r="G138" i="1"/>
  <c r="G137" i="1"/>
  <c r="F136" i="1"/>
  <c r="G136" i="1" s="1"/>
  <c r="G135" i="1"/>
  <c r="F134" i="1"/>
  <c r="E134" i="1"/>
  <c r="D134" i="1"/>
  <c r="C134" i="1"/>
  <c r="G133" i="1"/>
  <c r="G132" i="1"/>
  <c r="G131" i="1"/>
  <c r="G130" i="1"/>
  <c r="F129" i="1"/>
  <c r="E129" i="1"/>
  <c r="D129" i="1"/>
  <c r="C129" i="1"/>
  <c r="G126" i="1"/>
  <c r="F125" i="1"/>
  <c r="E125" i="1"/>
  <c r="D125" i="1"/>
  <c r="D124" i="1" s="1"/>
  <c r="C125" i="1"/>
  <c r="C124" i="1" s="1"/>
  <c r="F124" i="1"/>
  <c r="E124" i="1"/>
  <c r="G123" i="1"/>
  <c r="G122" i="1" s="1"/>
  <c r="F122" i="1"/>
  <c r="E122" i="1"/>
  <c r="D122" i="1"/>
  <c r="C122" i="1"/>
  <c r="G121" i="1"/>
  <c r="F120" i="1"/>
  <c r="E120" i="1"/>
  <c r="D120" i="1"/>
  <c r="C120" i="1"/>
  <c r="G115" i="1"/>
  <c r="F114" i="1"/>
  <c r="E114" i="1"/>
  <c r="D114" i="1"/>
  <c r="C114" i="1"/>
  <c r="G113" i="1"/>
  <c r="F112" i="1"/>
  <c r="E112" i="1"/>
  <c r="D112" i="1"/>
  <c r="C112" i="1"/>
  <c r="G110" i="1"/>
  <c r="G109" i="1" s="1"/>
  <c r="F109" i="1"/>
  <c r="E109" i="1"/>
  <c r="D109" i="1"/>
  <c r="C109" i="1"/>
  <c r="G108" i="1"/>
  <c r="G107" i="1" s="1"/>
  <c r="F107" i="1"/>
  <c r="E107" i="1"/>
  <c r="D107" i="1"/>
  <c r="C107" i="1"/>
  <c r="G104" i="1"/>
  <c r="F103" i="1"/>
  <c r="E103" i="1"/>
  <c r="D103" i="1"/>
  <c r="C103" i="1"/>
  <c r="G102" i="1"/>
  <c r="F101" i="1"/>
  <c r="E101" i="1"/>
  <c r="D101" i="1"/>
  <c r="C101" i="1"/>
  <c r="G99" i="1"/>
  <c r="G98" i="1" s="1"/>
  <c r="F98" i="1"/>
  <c r="E98" i="1"/>
  <c r="D98" i="1"/>
  <c r="C98" i="1"/>
  <c r="G97" i="1"/>
  <c r="G96" i="1" s="1"/>
  <c r="F96" i="1"/>
  <c r="E96" i="1"/>
  <c r="D96" i="1"/>
  <c r="C96" i="1"/>
  <c r="G92" i="1"/>
  <c r="F91" i="1"/>
  <c r="F90" i="1" s="1"/>
  <c r="E91" i="1"/>
  <c r="E90" i="1" s="1"/>
  <c r="D91" i="1"/>
  <c r="D90" i="1" s="1"/>
  <c r="C91" i="1"/>
  <c r="C90" i="1" s="1"/>
  <c r="G89" i="1"/>
  <c r="G88" i="1"/>
  <c r="G87" i="1"/>
  <c r="F86" i="1"/>
  <c r="E86" i="1"/>
  <c r="E85" i="1" s="1"/>
  <c r="D86" i="1"/>
  <c r="D85" i="1" s="1"/>
  <c r="C86" i="1"/>
  <c r="F85" i="1"/>
  <c r="C85" i="1"/>
  <c r="G83" i="1"/>
  <c r="F82" i="1"/>
  <c r="F81" i="1" s="1"/>
  <c r="E82" i="1"/>
  <c r="E81" i="1" s="1"/>
  <c r="D82" i="1"/>
  <c r="D81" i="1" s="1"/>
  <c r="C82" i="1"/>
  <c r="C81" i="1" s="1"/>
  <c r="G80" i="1"/>
  <c r="G79" i="1"/>
  <c r="F78" i="1"/>
  <c r="F77" i="1" s="1"/>
  <c r="E78" i="1"/>
  <c r="E77" i="1" s="1"/>
  <c r="D78" i="1"/>
  <c r="D77" i="1" s="1"/>
  <c r="C78" i="1"/>
  <c r="C77" i="1" s="1"/>
  <c r="G74" i="1"/>
  <c r="G73" i="1" s="1"/>
  <c r="G72" i="1" s="1"/>
  <c r="G71" i="1" s="1"/>
  <c r="F73" i="1"/>
  <c r="F72" i="1" s="1"/>
  <c r="F71" i="1" s="1"/>
  <c r="E73" i="1"/>
  <c r="E72" i="1" s="1"/>
  <c r="E71" i="1" s="1"/>
  <c r="D73" i="1"/>
  <c r="C73" i="1"/>
  <c r="D72" i="1"/>
  <c r="D71" i="1" s="1"/>
  <c r="C72" i="1"/>
  <c r="C71" i="1" s="1"/>
  <c r="G70" i="1"/>
  <c r="G69" i="1"/>
  <c r="F68" i="1"/>
  <c r="E68" i="1"/>
  <c r="D68" i="1"/>
  <c r="C68" i="1"/>
  <c r="G67" i="1"/>
  <c r="G66" i="1"/>
  <c r="F65" i="1"/>
  <c r="E65" i="1"/>
  <c r="D65" i="1"/>
  <c r="C65" i="1"/>
  <c r="G64" i="1"/>
  <c r="F63" i="1"/>
  <c r="E63" i="1"/>
  <c r="D63" i="1"/>
  <c r="C63" i="1"/>
  <c r="G62" i="1"/>
  <c r="G61" i="1"/>
  <c r="G60" i="1"/>
  <c r="G59" i="1"/>
  <c r="G58" i="1"/>
  <c r="G57" i="1"/>
  <c r="F56" i="1"/>
  <c r="E56" i="1"/>
  <c r="D56" i="1"/>
  <c r="C56" i="1"/>
  <c r="G53" i="1"/>
  <c r="G52" i="1" s="1"/>
  <c r="F52" i="1"/>
  <c r="E52" i="1"/>
  <c r="D52" i="1"/>
  <c r="C52" i="1"/>
  <c r="C51" i="1" s="1"/>
  <c r="F51" i="1"/>
  <c r="E51" i="1"/>
  <c r="D51" i="1"/>
  <c r="G50" i="1"/>
  <c r="G49" i="1"/>
  <c r="F47" i="1"/>
  <c r="E47" i="1"/>
  <c r="D47" i="1"/>
  <c r="C47" i="1"/>
  <c r="G45" i="1"/>
  <c r="G44" i="1" s="1"/>
  <c r="G43" i="1" s="1"/>
  <c r="F44" i="1"/>
  <c r="F43" i="1" s="1"/>
  <c r="E44" i="1"/>
  <c r="E43" i="1" s="1"/>
  <c r="D44" i="1"/>
  <c r="C44" i="1"/>
  <c r="C43" i="1" s="1"/>
  <c r="D43" i="1"/>
  <c r="G41" i="1"/>
  <c r="G40" i="1" s="1"/>
  <c r="F40" i="1"/>
  <c r="E40" i="1"/>
  <c r="D40" i="1"/>
  <c r="C40" i="1"/>
  <c r="F39" i="1"/>
  <c r="G39" i="1" s="1"/>
  <c r="G38" i="1" s="1"/>
  <c r="E38" i="1"/>
  <c r="E37" i="1" s="1"/>
  <c r="D38" i="1"/>
  <c r="C38" i="1"/>
  <c r="C37" i="1" s="1"/>
  <c r="G36" i="1"/>
  <c r="G35" i="1" s="1"/>
  <c r="F35" i="1"/>
  <c r="E35" i="1"/>
  <c r="D35" i="1"/>
  <c r="C35" i="1"/>
  <c r="G34" i="1"/>
  <c r="G33" i="1"/>
  <c r="F32" i="1"/>
  <c r="E32" i="1"/>
  <c r="D32" i="1"/>
  <c r="C32" i="1"/>
  <c r="G31" i="1"/>
  <c r="G30" i="1" s="1"/>
  <c r="F30" i="1"/>
  <c r="E30" i="1"/>
  <c r="D30" i="1"/>
  <c r="C30" i="1"/>
  <c r="G29" i="1"/>
  <c r="G28" i="1"/>
  <c r="F27" i="1"/>
  <c r="F23" i="1" s="1"/>
  <c r="G26" i="1"/>
  <c r="G25" i="1"/>
  <c r="G24" i="1"/>
  <c r="E23" i="1"/>
  <c r="D23" i="1"/>
  <c r="C23" i="1"/>
  <c r="G22" i="1"/>
  <c r="G21" i="1" s="1"/>
  <c r="F21" i="1"/>
  <c r="E21" i="1"/>
  <c r="D21" i="1"/>
  <c r="C21" i="1"/>
  <c r="G18" i="1"/>
  <c r="G17" i="1" s="1"/>
  <c r="F17" i="1"/>
  <c r="E17" i="1"/>
  <c r="D17" i="1"/>
  <c r="C17" i="1"/>
  <c r="G15" i="1"/>
  <c r="G13" i="1"/>
  <c r="G12" i="1"/>
  <c r="G11" i="1"/>
  <c r="F10" i="1"/>
  <c r="E10" i="1"/>
  <c r="D10" i="1"/>
  <c r="C10" i="1"/>
  <c r="G129" i="1" l="1"/>
  <c r="F227" i="1"/>
  <c r="D46" i="1"/>
  <c r="C46" i="1"/>
  <c r="G65" i="1"/>
  <c r="G68" i="1"/>
  <c r="F9" i="1"/>
  <c r="C9" i="1"/>
  <c r="E9" i="1"/>
  <c r="C258" i="1"/>
  <c r="E258" i="1"/>
  <c r="G265" i="1"/>
  <c r="D84" i="1"/>
  <c r="E119" i="1"/>
  <c r="E118" i="1" s="1"/>
  <c r="D119" i="1"/>
  <c r="D118" i="1" s="1"/>
  <c r="F258" i="1"/>
  <c r="F257" i="1" s="1"/>
  <c r="F256" i="1" s="1"/>
  <c r="F169" i="1"/>
  <c r="G182" i="1"/>
  <c r="F55" i="1"/>
  <c r="G101" i="1"/>
  <c r="C169" i="1"/>
  <c r="E169" i="1"/>
  <c r="G188" i="1"/>
  <c r="G200" i="1"/>
  <c r="G253" i="1"/>
  <c r="D258" i="1"/>
  <c r="G261" i="1"/>
  <c r="C20" i="1"/>
  <c r="C19" i="1" s="1"/>
  <c r="G27" i="1"/>
  <c r="G23" i="1" s="1"/>
  <c r="F38" i="1"/>
  <c r="F37" i="1" s="1"/>
  <c r="E46" i="1"/>
  <c r="F46" i="1"/>
  <c r="E55" i="1"/>
  <c r="G112" i="1"/>
  <c r="G134" i="1"/>
  <c r="C176" i="1"/>
  <c r="E176" i="1"/>
  <c r="D176" i="1"/>
  <c r="E20" i="1"/>
  <c r="E19" i="1" s="1"/>
  <c r="F20" i="1"/>
  <c r="D76" i="1"/>
  <c r="F76" i="1"/>
  <c r="C84" i="1"/>
  <c r="F84" i="1"/>
  <c r="E128" i="1"/>
  <c r="D128" i="1"/>
  <c r="D55" i="1"/>
  <c r="C76" i="1"/>
  <c r="E84" i="1"/>
  <c r="G86" i="1"/>
  <c r="G85" i="1" s="1"/>
  <c r="F119" i="1"/>
  <c r="F118" i="1" s="1"/>
  <c r="C119" i="1"/>
  <c r="C118" i="1" s="1"/>
  <c r="F128" i="1"/>
  <c r="D169" i="1"/>
  <c r="F176" i="1"/>
  <c r="G37" i="1"/>
  <c r="G165" i="1"/>
  <c r="D9" i="1"/>
  <c r="G10" i="1"/>
  <c r="C55" i="1"/>
  <c r="G56" i="1"/>
  <c r="G63" i="1"/>
  <c r="G82" i="1"/>
  <c r="G120" i="1"/>
  <c r="G125" i="1"/>
  <c r="D20" i="1"/>
  <c r="G32" i="1"/>
  <c r="D37" i="1"/>
  <c r="G51" i="1"/>
  <c r="G78" i="1"/>
  <c r="E76" i="1"/>
  <c r="G91" i="1"/>
  <c r="G169" i="1"/>
  <c r="C128" i="1"/>
  <c r="G140" i="1"/>
  <c r="G152" i="1"/>
  <c r="G161" i="1"/>
  <c r="G114" i="1"/>
  <c r="G177" i="1"/>
  <c r="G103" i="1"/>
  <c r="G227" i="1"/>
  <c r="G198" i="1"/>
  <c r="G214" i="1"/>
  <c r="G219" i="1"/>
  <c r="G235" i="1"/>
  <c r="G246" i="1"/>
  <c r="G209" i="1"/>
  <c r="G222" i="1"/>
  <c r="G229" i="1"/>
  <c r="G238" i="1"/>
  <c r="G241" i="1"/>
  <c r="G271" i="1"/>
  <c r="D257" i="1" l="1"/>
  <c r="D256" i="1" s="1"/>
  <c r="F19" i="1"/>
  <c r="G258" i="1"/>
  <c r="F93" i="1"/>
  <c r="E257" i="1"/>
  <c r="E256" i="1" s="1"/>
  <c r="C257" i="1"/>
  <c r="C256" i="1" s="1"/>
  <c r="G176" i="1"/>
  <c r="G160" i="1"/>
  <c r="G90" i="1"/>
  <c r="G119" i="1"/>
  <c r="G20" i="1"/>
  <c r="G218" i="1"/>
  <c r="G234" i="1"/>
  <c r="G47" i="1"/>
  <c r="G81" i="1"/>
  <c r="G9" i="1"/>
  <c r="D19" i="1"/>
  <c r="G208" i="1"/>
  <c r="G128" i="1"/>
  <c r="G77" i="1"/>
  <c r="G124" i="1"/>
  <c r="G55" i="1"/>
  <c r="F116" i="1" l="1"/>
  <c r="D116" i="1"/>
  <c r="E93" i="1"/>
  <c r="C93" i="1"/>
  <c r="C116" i="1"/>
  <c r="E116" i="1"/>
  <c r="F6" i="1"/>
  <c r="E6" i="1"/>
  <c r="E5" i="1" s="1"/>
  <c r="G93" i="1"/>
  <c r="G118" i="1"/>
  <c r="G46" i="1"/>
  <c r="G19" i="1"/>
  <c r="G84" i="1"/>
  <c r="G76" i="1"/>
  <c r="G257" i="1"/>
  <c r="D93" i="1"/>
  <c r="F5" i="1" l="1"/>
  <c r="C6" i="1"/>
  <c r="C5" i="1" s="1"/>
  <c r="G256" i="1"/>
  <c r="D6" i="1"/>
  <c r="D5" i="1" l="1"/>
  <c r="G116" i="1"/>
  <c r="G6" i="1"/>
  <c r="G5" i="1" l="1"/>
</calcChain>
</file>

<file path=xl/sharedStrings.xml><?xml version="1.0" encoding="utf-8"?>
<sst xmlns="http://schemas.openxmlformats.org/spreadsheetml/2006/main" count="337" uniqueCount="139">
  <si>
    <t>II POSEBNI DIO</t>
  </si>
  <si>
    <t>PLAN RASHODA I IZDATAKA</t>
  </si>
  <si>
    <t>ŠIFRA</t>
  </si>
  <si>
    <t>OPIS</t>
  </si>
  <si>
    <t>IZVORNI PLAN 2024</t>
  </si>
  <si>
    <t>TEKUĆI PLAN 2024</t>
  </si>
  <si>
    <t>SMANJENJE</t>
  </si>
  <si>
    <t>POVEĆANJE</t>
  </si>
  <si>
    <t>NOVI PLAN 2024.</t>
  </si>
  <si>
    <t>AK 2</t>
  </si>
  <si>
    <t>Klinički bolnički centar Sestre milosrdnice</t>
  </si>
  <si>
    <t>UST</t>
  </si>
  <si>
    <t>INVESTICIJE U ZDRAVSTVENU INFRASTRUKTURU</t>
  </si>
  <si>
    <t>PR</t>
  </si>
  <si>
    <t>K895002</t>
  </si>
  <si>
    <t>KLINIČKI BOLNIČKI CENTAR SESTRE MILOSRDNICE – IZRAVNA KAPITALNA ULAGANJA</t>
  </si>
  <si>
    <t>AK</t>
  </si>
  <si>
    <t>Opći prihodi i primici</t>
  </si>
  <si>
    <t>IF11</t>
  </si>
  <si>
    <t>Obuhvaća dodijeljena sredstva za izravna kapitalna ulaganja (5.285.760 €), suglasnosti MZ za nabavu lasera za refraktivnu kirurgiju (779.747 €) i uređaja za elektrokonvulzivno liječenje (92.000 €) iz interventnih sredstava MZ</t>
  </si>
  <si>
    <t>Rashodi za nabavu proizvedene dugotrajne imovine</t>
  </si>
  <si>
    <t>Građevinski objekti</t>
  </si>
  <si>
    <t>Ostali građevinski objekti</t>
  </si>
  <si>
    <t>Postrojenja i oprema</t>
  </si>
  <si>
    <t>Zbog nedostatnih sredstava za NPOO projekte (Opremanje DB i OHBP, te uređenje Neurokirurgije i Digitalizacija operacijskih dvorana) zatražili smo izmjenu suglasnosti za nabavu nefinancijske imovine i usmjerili je najvećim dijelom na opremanje navedena dva projekta</t>
  </si>
  <si>
    <t>Uredska oprema i namještaj</t>
  </si>
  <si>
    <t xml:space="preserve">Ostaje samo nadogradnja hiper-klaster konvergentnog virtualizacijskog klastera </t>
  </si>
  <si>
    <t>Komunikacijska oprema</t>
  </si>
  <si>
    <t>Preusmjereno na 4224</t>
  </si>
  <si>
    <t>Oprema za održavanje i zaštitu</t>
  </si>
  <si>
    <t>Medicinska i laboratorijska oprema</t>
  </si>
  <si>
    <t>Instrumenti, uređaji i strojevi</t>
  </si>
  <si>
    <t>Uređaji, strojevi i oprema za ostale namjene</t>
  </si>
  <si>
    <t>Nematerijalna proizvedena imovina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</si>
  <si>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</si>
  <si>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</si>
  <si>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</si>
  <si>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</si>
  <si>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>Dodatna ulaganja na postrojenjima i opremi</t>
  </si>
  <si>
    <t>Vlastiti prihodi</t>
  </si>
  <si>
    <t>IF31</t>
  </si>
  <si>
    <t>Namještaj za potrebe klinika/zavoda</t>
  </si>
  <si>
    <t>Medicinska oprema za potrebe klinika/zavoda</t>
  </si>
  <si>
    <t>Prijevozna sredstva</t>
  </si>
  <si>
    <t>Prijevozna sredstva u cestovnom prometu</t>
  </si>
  <si>
    <t>Nabavljen traktor s priključnim elementima</t>
  </si>
  <si>
    <t>Knjige, umjetnička djela i ostale izložbene vrijednosti</t>
  </si>
  <si>
    <t>Knjige</t>
  </si>
  <si>
    <t>Umjetnička djela (izložena u galerijama, muzejima i slično)</t>
  </si>
  <si>
    <t>Ostali prihodi za posebne namjene</t>
  </si>
  <si>
    <t>IF43</t>
  </si>
  <si>
    <t>Ostale pomoći</t>
  </si>
  <si>
    <t>IF52</t>
  </si>
  <si>
    <t>Sredstva za izgradnju bunkera za linearni akcelerator (Sporazum o zajedničkoj provedbi određenih postupakanabave (projekt MZ)) usklađena prema planiranoj dinamici izvršenja</t>
  </si>
  <si>
    <t>Mehanizam za oporavak i otpornost</t>
  </si>
  <si>
    <t>IF581</t>
  </si>
  <si>
    <r>
      <t xml:space="preserve">Utrošena, a Financijskim planom KBC Sestre milosrdnice za 2024. godinu neobuhvaćena sredstva, odnose se na sredstva iz Nacionalnog plana oporavka i otpornosti utrošena za opremanje novih objekata objedinjenog hitnog bolničkog prijema, dnevnih bolnica i jednodnevnih kirurgija, te uređenje Klinike za neurokirurgiju, kao i  digitalizaciju i integraciju operacijskih dvorana opremljenih robotskom kirurgijom. Zbog produžetka rokova navedenih projekata, do sada neutrošena sredstva za projekte financirane temeljem ugovora o dodjeli bespovratnih sredstava, realizirana su uz suglasnost Ministarstva zdravstva punjenjem našeg proračuna kroz </t>
    </r>
    <r>
      <rPr>
        <sz val="11"/>
        <color indexed="8"/>
        <rFont val="Arial"/>
        <family val="2"/>
        <charset val="238"/>
      </rPr>
      <t>izvor financiranja 581 – Mehanizam za oporavak i otpornost</t>
    </r>
  </si>
  <si>
    <t>Donacije</t>
  </si>
  <si>
    <t>IF61</t>
  </si>
  <si>
    <t>Donacija INE za namještaj na Klinici za pedijatriju, donacija za računala za NP prevencije i ranog otkrivanja melanoma</t>
  </si>
  <si>
    <t>Projekt Sv. Katarine za integraciju operacijske sale na Klinici za traumatologiju u kojem je KBCSM partner u projektu</t>
  </si>
  <si>
    <t>Prihodi od prodaje ili zamjene nefinancijske imovine i naknade s naslova osiguranja</t>
  </si>
  <si>
    <t>IF71</t>
  </si>
  <si>
    <t>K895007</t>
  </si>
  <si>
    <t>SANACIJA ŠTETA OD POTRESA</t>
  </si>
  <si>
    <t>Prema planiranoj dinamici plaćanja u 2024. godini</t>
  </si>
  <si>
    <t>Materijalni rashodi</t>
  </si>
  <si>
    <t>Rashodi za usluge</t>
  </si>
  <si>
    <t>Intelektualne i osobne usluge</t>
  </si>
  <si>
    <t>Ostale usluge</t>
  </si>
  <si>
    <t>Usluge promidžbe i informiranja</t>
  </si>
  <si>
    <t>Namjenski primici-NPOO</t>
  </si>
  <si>
    <t>IF815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</si>
  <si>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</si>
  <si>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</si>
  <si>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Sredstva učešća za pomoći</t>
  </si>
  <si>
    <t>IF12</t>
  </si>
  <si>
    <t>Rashodi za zaposlene</t>
  </si>
  <si>
    <t>Plaće (Bruto)</t>
  </si>
  <si>
    <t>Plaće za redovan rad</t>
  </si>
  <si>
    <t>Plaće za administratore zaposlene na projektu za prosinac 2023., isplaćene u siječnju 2024. godine</t>
  </si>
  <si>
    <t>Ostali rashodi za zaposlene</t>
  </si>
  <si>
    <t>Doprinosi na plaće</t>
  </si>
  <si>
    <t>Doprinosi za obvezno zdravstveno osiguranje</t>
  </si>
  <si>
    <t>Doprinosi na plaće za administratore zaposlene na projektu za prosinac 2023., isplaćene u siječnju 2024. godine</t>
  </si>
  <si>
    <t>Naknade troškova zaposlenima</t>
  </si>
  <si>
    <t>Službena putovanja</t>
  </si>
  <si>
    <t>Naknade za prijevoz, za rad na terenu i odvojeni život</t>
  </si>
  <si>
    <t>Troškovi prijevoza administratora za prosinac 2023., isplaćeno u siječnju 2024. godine</t>
  </si>
  <si>
    <t>Stručno usavršavanje zaposlenika</t>
  </si>
  <si>
    <t>Rashodi za materijal i energiju</t>
  </si>
  <si>
    <t>Materijal i sirovine</t>
  </si>
  <si>
    <t>Zakupnine i najamnine</t>
  </si>
  <si>
    <t>Računi iz prosinca 2023. godine za lekturu i prijevod skripti i udžbenika, usluga upravljanja projektom, izrada završnog ZNS-a, plaćeni u siječnju 2024. godine</t>
  </si>
  <si>
    <t>Europski socijalni fond (ESF)</t>
  </si>
  <si>
    <t>IF561</t>
  </si>
  <si>
    <t>SIGURNOST GRAĐANA I PRAVA NA ZDRAVSTVENE USLUGE</t>
  </si>
  <si>
    <t>A895001</t>
  </si>
  <si>
    <t>ADMINISTRACIJA I UPRAVLJANJE</t>
  </si>
  <si>
    <t xml:space="preserve"> V faza odluke o isplati razlike iznosa uvećanja plaće za prekovremeni rad radnicima u djelatnosti zdravstva i zdravstvenog osiguranja (670.606 €) i III faza preraspodjele sredstava - Provedba III faze odluke VRH - osnovica 6 % (712.040 €)</t>
  </si>
  <si>
    <t>Prema dinamici u razdoblju I-VII 2024.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</si>
  <si>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</si>
  <si>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</si>
  <si>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</si>
  <si>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</si>
  <si>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</si>
  <si>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</si>
  <si>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</si>
  <si>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</si>
  <si>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</si>
  <si>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</si>
  <si>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</si>
  <si>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</si>
  <si>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</si>
  <si>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</si>
  <si>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</si>
  <si>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</si>
  <si>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</si>
  <si>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</si>
  <si>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</si>
  <si>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</si>
  <si>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</si>
  <si>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</si>
  <si>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</si>
  <si>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Ostali rashodi</t>
  </si>
  <si>
    <t>Kazne, penali i naknade štete</t>
  </si>
  <si>
    <t>Ugovorene kazne i ostale naknade šteta</t>
  </si>
  <si>
    <t>Povećanje  plaća temeljem Uredbe o rasponima koeficijenata u platnim razredima u jedinstvenoj platnoj ljestvici u državnoj službi i javnim službama (NN 22/2024)</t>
  </si>
  <si>
    <t>Sukladno Dodatku III Temeljnom kolektivnom ugovoru za službenike i namještenike u javnim službama (NN 128/2023) uključena i uskrsnica</t>
  </si>
  <si>
    <t>Vezano uz povećanje plaća</t>
  </si>
  <si>
    <t>Usklada sa izvršenim sredstvima</t>
  </si>
  <si>
    <t>Negativne tečajne razlike i razlike zbog primjene valutne klauzule</t>
  </si>
  <si>
    <t>Veći broj pripravnika koje sufinancira Hrvatski zavod za zapošljavanje</t>
  </si>
  <si>
    <t>Plaće za posebne uvjete rada</t>
  </si>
  <si>
    <t>Odluka Vlade RH o isplati namjenske pomoći za podmirivanje dijela dospjelih obveza bolničkih zdravstvenih ustanova kojima je osnivač RH i kojima su osnivači županije prema dobavljačima lijekova, potrošnog i ugradbenog medicinskog materijala (14.708.447 €) i Istraživački projekt Hrvatske zaklade za znanost - molekularna dijagnostika karcinoma štitnjače (6.406,68 €)</t>
  </si>
  <si>
    <t>A895003</t>
  </si>
  <si>
    <t>PROVEDBA PREVENTIVNIH PROGRAMA – KLINIČKI BOLNIČKI CENTAR SESTRE MILOSRDNICE</t>
  </si>
  <si>
    <t>OPASKA: U Plan nije uključen iznos od 197.438,89 eura za projekt C5.1.R4-I1 Centralna priprava svih parenteralnih pripravaka u 8 hrvatskih bolnica budući da će prostor koji će se uređivati za navedenu namjenu biti slobodan početkom 2025. godine (trenutno je zauzet zbog obnove Bolnice od potresa)</t>
  </si>
  <si>
    <t>Uključen operacijski mikroskop (635.000 €), te opremanje NPOO projekata - nedostatna sredstva na NPOO (4.434.922 €), oprema iz interventnih sredstava MZ (871.747 €)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</si>
</sst>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4" fontId="7" fillId="2" borderId="1" applyNumberFormat="0" applyProtection="0">
      <alignment horizontal="left" vertical="center" indent="1" justifyLastLine="1"/>
    </xf>
    <xf numFmtId="4" fontId="7" fillId="2" borderId="1" applyNumberFormat="0" applyProtection="0">
      <alignment horizontal="left" vertical="center" indent="1" justifyLastLine="1"/>
    </xf>
    <xf numFmtId="0" fontId="7" fillId="4" borderId="1" applyNumberFormat="0" applyProtection="0">
      <alignment horizontal="left" vertical="center" indent="1" justifyLastLine="1"/>
    </xf>
    <xf numFmtId="4" fontId="7" fillId="6" borderId="1" applyNumberFormat="0" applyProtection="0">
      <alignment vertical="center"/>
    </xf>
    <xf numFmtId="0" fontId="7" fillId="8" borderId="1" applyNumberFormat="0" applyProtection="0">
      <alignment horizontal="left" vertical="center" indent="1" justifyLastLine="1"/>
    </xf>
    <xf numFmtId="0" fontId="7" fillId="10" borderId="1" applyNumberFormat="0" applyProtection="0">
      <alignment horizontal="left" vertical="center" indent="1" justifyLastLine="1"/>
    </xf>
    <xf numFmtId="4" fontId="7" fillId="0" borderId="1" applyNumberFormat="0" applyProtection="0">
      <alignment horizontal="right" vertical="center"/>
    </xf>
    <xf numFmtId="4" fontId="8" fillId="16" borderId="5" applyNumberFormat="0" applyProtection="0">
      <alignment vertical="center"/>
    </xf>
    <xf numFmtId="0" fontId="9" fillId="0" borderId="0"/>
    <xf numFmtId="4" fontId="10" fillId="10" borderId="5" applyNumberFormat="0" applyProtection="0">
      <alignment horizontal="right" vertical="center"/>
    </xf>
  </cellStyleXfs>
  <cellXfs count="103">
    <xf numFmtId="0" fontId="0" fillId="0" borderId="0" xfId="0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Fill="1"/>
    <xf numFmtId="0" fontId="2" fillId="0" borderId="0" xfId="0" applyFont="1"/>
    <xf numFmtId="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" fontId="4" fillId="2" borderId="1" xfId="2" quotePrefix="1" applyNumberFormat="1" applyFont="1" applyAlignment="1">
      <alignment horizontal="center" vertical="center" justifyLastLine="1"/>
    </xf>
    <xf numFmtId="2" fontId="4" fillId="2" borderId="1" xfId="2" quotePrefix="1" applyNumberFormat="1" applyFont="1" applyAlignment="1">
      <alignment vertical="top" wrapText="1"/>
    </xf>
    <xf numFmtId="4" fontId="4" fillId="3" borderId="2" xfId="3" applyNumberFormat="1" applyFont="1" applyFill="1" applyBorder="1" applyAlignment="1">
      <alignment horizontal="right" vertical="center" wrapText="1" justifyLastLine="1"/>
    </xf>
    <xf numFmtId="4" fontId="4" fillId="3" borderId="2" xfId="3" applyNumberFormat="1" applyFont="1" applyFill="1" applyBorder="1" applyAlignment="1">
      <alignment horizontal="center" vertical="center" wrapText="1" justifyLastLine="1"/>
    </xf>
    <xf numFmtId="0" fontId="4" fillId="2" borderId="2" xfId="3" applyNumberFormat="1" applyFont="1" applyBorder="1" applyAlignment="1">
      <alignment horizontal="center" vertical="center" wrapText="1" justifyLastLine="1"/>
    </xf>
    <xf numFmtId="0" fontId="4" fillId="0" borderId="3" xfId="3" applyNumberFormat="1" applyFont="1" applyFill="1" applyBorder="1" applyAlignment="1">
      <alignment horizontal="center" vertical="center"/>
    </xf>
    <xf numFmtId="1" fontId="4" fillId="5" borderId="1" xfId="4" quotePrefix="1" applyNumberFormat="1" applyFont="1" applyFill="1" applyAlignment="1">
      <alignment horizontal="center" vertical="center" justifyLastLine="1"/>
    </xf>
    <xf numFmtId="2" fontId="4" fillId="5" borderId="1" xfId="4" quotePrefix="1" applyNumberFormat="1" applyFont="1" applyFill="1" applyAlignment="1">
      <alignment vertical="top" wrapText="1"/>
    </xf>
    <xf numFmtId="0" fontId="2" fillId="7" borderId="2" xfId="0" applyFont="1" applyFill="1" applyBorder="1"/>
    <xf numFmtId="0" fontId="2" fillId="0" borderId="3" xfId="0" applyFont="1" applyBorder="1" applyAlignment="1">
      <alignment vertical="top"/>
    </xf>
    <xf numFmtId="1" fontId="4" fillId="9" borderId="1" xfId="6" quotePrefix="1" applyNumberFormat="1" applyFont="1" applyFill="1" applyAlignment="1">
      <alignment horizontal="center" vertical="center" justifyLastLine="1"/>
    </xf>
    <xf numFmtId="2" fontId="4" fillId="9" borderId="1" xfId="6" quotePrefix="1" applyNumberFormat="1" applyFont="1" applyFill="1" applyAlignment="1">
      <alignment vertical="top" wrapText="1"/>
    </xf>
    <xf numFmtId="0" fontId="2" fillId="0" borderId="2" xfId="0" applyFont="1" applyBorder="1"/>
    <xf numFmtId="1" fontId="4" fillId="11" borderId="1" xfId="7" quotePrefix="1" applyNumberFormat="1" applyFont="1" applyFill="1" applyAlignment="1">
      <alignment horizontal="center" vertical="center" justifyLastLine="1"/>
    </xf>
    <xf numFmtId="2" fontId="4" fillId="11" borderId="1" xfId="7" quotePrefix="1" applyNumberFormat="1" applyFont="1" applyFill="1" applyAlignment="1">
      <alignment vertical="top" wrapText="1"/>
    </xf>
    <xf numFmtId="4" fontId="2" fillId="0" borderId="0" xfId="0" applyNumberFormat="1" applyFont="1" applyFill="1"/>
    <xf numFmtId="1" fontId="4" fillId="12" borderId="1" xfId="7" quotePrefix="1" applyNumberFormat="1" applyFont="1" applyFill="1" applyAlignment="1">
      <alignment horizontal="center" vertical="center" justifyLastLine="1"/>
    </xf>
    <xf numFmtId="2" fontId="4" fillId="12" borderId="1" xfId="7" quotePrefix="1" applyNumberFormat="1" applyFont="1" applyFill="1" applyAlignment="1">
      <alignment vertical="center" wrapText="1"/>
    </xf>
    <xf numFmtId="0" fontId="2" fillId="0" borderId="3" xfId="0" applyFont="1" applyBorder="1" applyAlignment="1">
      <alignment vertical="top" wrapText="1"/>
    </xf>
    <xf numFmtId="1" fontId="4" fillId="13" borderId="1" xfId="7" quotePrefix="1" applyNumberFormat="1" applyFont="1" applyFill="1" applyAlignment="1">
      <alignment horizontal="center" vertical="center" justifyLastLine="1"/>
    </xf>
    <xf numFmtId="3" fontId="4" fillId="0" borderId="3" xfId="8" applyNumberFormat="1" applyFont="1" applyBorder="1" applyAlignment="1">
      <alignment vertical="top"/>
    </xf>
    <xf numFmtId="1" fontId="4" fillId="15" borderId="1" xfId="7" quotePrefix="1" applyNumberFormat="1" applyFont="1" applyFill="1" applyAlignment="1">
      <alignment horizontal="center" vertical="center" justifyLastLine="1"/>
    </xf>
    <xf numFmtId="2" fontId="4" fillId="15" borderId="1" xfId="7" quotePrefix="1" applyNumberFormat="1" applyFont="1" applyFill="1" applyAlignment="1">
      <alignment vertical="top" wrapText="1"/>
    </xf>
    <xf numFmtId="1" fontId="4" fillId="0" borderId="1" xfId="7" quotePrefix="1" applyNumberFormat="1" applyFont="1" applyFill="1" applyAlignment="1">
      <alignment horizontal="center" vertical="center" justifyLastLine="1"/>
    </xf>
    <xf numFmtId="2" fontId="4" fillId="0" borderId="1" xfId="7" quotePrefix="1" applyNumberFormat="1" applyFont="1" applyFill="1" applyAlignment="1">
      <alignment vertical="top" wrapText="1"/>
    </xf>
    <xf numFmtId="0" fontId="2" fillId="0" borderId="2" xfId="0" applyFont="1" applyFill="1" applyBorder="1"/>
    <xf numFmtId="2" fontId="4" fillId="13" borderId="1" xfId="7" quotePrefix="1" applyNumberFormat="1" applyFont="1" applyFill="1" applyAlignment="1">
      <alignment vertical="top" wrapText="1"/>
    </xf>
    <xf numFmtId="1" fontId="4" fillId="15" borderId="6" xfId="7" quotePrefix="1" applyNumberFormat="1" applyFont="1" applyFill="1" applyBorder="1" applyAlignment="1">
      <alignment horizontal="center" vertical="center" justifyLastLine="1"/>
    </xf>
    <xf numFmtId="2" fontId="4" fillId="15" borderId="1" xfId="7" quotePrefix="1" applyNumberFormat="1" applyFont="1" applyFill="1" applyAlignment="1">
      <alignment vertical="center" wrapText="1"/>
    </xf>
    <xf numFmtId="1" fontId="4" fillId="14" borderId="1" xfId="7" quotePrefix="1" applyNumberFormat="1" applyFont="1" applyFill="1" applyAlignment="1">
      <alignment horizontal="center" vertical="center" justifyLastLine="1"/>
    </xf>
    <xf numFmtId="2" fontId="4" fillId="14" borderId="1" xfId="7" quotePrefix="1" applyNumberFormat="1" applyFont="1" applyFill="1" applyAlignment="1">
      <alignment vertical="center" wrapText="1"/>
    </xf>
    <xf numFmtId="2" fontId="4" fillId="14" borderId="1" xfId="7" quotePrefix="1" applyNumberFormat="1" applyFont="1" applyFill="1" applyAlignment="1">
      <alignment vertical="top" wrapText="1"/>
    </xf>
    <xf numFmtId="2" fontId="4" fillId="12" borderId="1" xfId="7" quotePrefix="1" applyNumberFormat="1" applyFont="1" applyFill="1" applyAlignment="1">
      <alignment vertical="top" wrapText="1"/>
    </xf>
    <xf numFmtId="2" fontId="4" fillId="0" borderId="1" xfId="7" quotePrefix="1" applyNumberFormat="1" applyFont="1" applyFill="1" applyAlignment="1">
      <alignment vertical="center" wrapText="1"/>
    </xf>
    <xf numFmtId="1" fontId="4" fillId="14" borderId="6" xfId="7" quotePrefix="1" applyNumberFormat="1" applyFont="1" applyFill="1" applyBorder="1" applyAlignment="1">
      <alignment horizontal="center" vertical="center" justifyLastLine="1"/>
    </xf>
    <xf numFmtId="1" fontId="4" fillId="13" borderId="2" xfId="7" quotePrefix="1" applyNumberFormat="1" applyFont="1" applyFill="1" applyBorder="1" applyAlignment="1">
      <alignment horizontal="center" vertical="center" justifyLastLine="1"/>
    </xf>
    <xf numFmtId="2" fontId="4" fillId="13" borderId="2" xfId="7" quotePrefix="1" applyNumberFormat="1" applyFont="1" applyFill="1" applyBorder="1" applyAlignment="1">
      <alignment vertical="top" wrapText="1"/>
    </xf>
    <xf numFmtId="1" fontId="4" fillId="15" borderId="2" xfId="7" quotePrefix="1" applyNumberFormat="1" applyFont="1" applyFill="1" applyBorder="1" applyAlignment="1">
      <alignment horizontal="center" vertical="center" justifyLastLine="1"/>
    </xf>
    <xf numFmtId="2" fontId="4" fillId="15" borderId="2" xfId="7" quotePrefix="1" applyNumberFormat="1" applyFont="1" applyFill="1" applyBorder="1" applyAlignment="1">
      <alignment vertical="top" wrapText="1"/>
    </xf>
    <xf numFmtId="1" fontId="4" fillId="14" borderId="2" xfId="7" quotePrefix="1" applyNumberFormat="1" applyFont="1" applyFill="1" applyBorder="1" applyAlignment="1">
      <alignment horizontal="center" vertical="center" justifyLastLine="1"/>
    </xf>
    <xf numFmtId="2" fontId="4" fillId="14" borderId="2" xfId="7" quotePrefix="1" applyNumberFormat="1" applyFont="1" applyFill="1" applyBorder="1" applyAlignment="1">
      <alignment vertical="center" wrapText="1"/>
    </xf>
    <xf numFmtId="2" fontId="4" fillId="12" borderId="4" xfId="7" quotePrefix="1" applyNumberFormat="1" applyFont="1" applyFill="1" applyBorder="1" applyAlignment="1">
      <alignment vertical="center" wrapText="1"/>
    </xf>
    <xf numFmtId="2" fontId="2" fillId="0" borderId="3" xfId="0" applyNumberFormat="1" applyFont="1" applyBorder="1" applyAlignment="1">
      <alignment vertical="top" wrapText="1"/>
    </xf>
    <xf numFmtId="1" fontId="4" fillId="12" borderId="6" xfId="7" quotePrefix="1" applyNumberFormat="1" applyFont="1" applyFill="1" applyBorder="1" applyAlignment="1">
      <alignment horizontal="center" vertical="center" justifyLastLine="1"/>
    </xf>
    <xf numFmtId="1" fontId="4" fillId="13" borderId="6" xfId="7" quotePrefix="1" applyNumberFormat="1" applyFont="1" applyFill="1" applyBorder="1" applyAlignment="1">
      <alignment horizontal="center" vertical="center" justifyLastLine="1"/>
    </xf>
    <xf numFmtId="3" fontId="4" fillId="14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0" fillId="0" borderId="0" xfId="0" applyFill="1"/>
    <xf numFmtId="0" fontId="2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3" fontId="4" fillId="0" borderId="2" xfId="8" applyNumberFormat="1" applyFont="1" applyFill="1" applyBorder="1">
      <alignment horizontal="right" vertical="center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2" fontId="2" fillId="0" borderId="0" xfId="0" applyNumberFormat="1" applyFont="1" applyFill="1" applyAlignment="1">
      <alignment horizontal="left" vertical="top" wrapText="1"/>
    </xf>
    <xf numFmtId="3" fontId="4" fillId="5" borderId="2" xfId="5" applyNumberFormat="1" applyFont="1" applyFill="1" applyBorder="1">
      <alignment vertical="center"/>
    </xf>
    <xf numFmtId="3" fontId="4" fillId="9" borderId="2" xfId="5" applyNumberFormat="1" applyFont="1" applyFill="1" applyBorder="1">
      <alignment vertical="center"/>
    </xf>
    <xf numFmtId="3" fontId="4" fillId="11" borderId="2" xfId="5" applyNumberFormat="1" applyFont="1" applyFill="1" applyBorder="1">
      <alignment vertical="center"/>
    </xf>
    <xf numFmtId="3" fontId="4" fillId="12" borderId="2" xfId="5" applyNumberFormat="1" applyFont="1" applyFill="1" applyBorder="1">
      <alignment vertical="center"/>
    </xf>
    <xf numFmtId="3" fontId="4" fillId="13" borderId="2" xfId="5" applyNumberFormat="1" applyFont="1" applyFill="1" applyBorder="1" applyAlignment="1">
      <alignment horizontal="right" vertical="center"/>
    </xf>
    <xf numFmtId="3" fontId="4" fillId="15" borderId="2" xfId="5" applyNumberFormat="1" applyFont="1" applyFill="1" applyBorder="1">
      <alignment vertical="center"/>
    </xf>
    <xf numFmtId="3" fontId="4" fillId="0" borderId="2" xfId="9" applyNumberFormat="1" applyFont="1" applyFill="1" applyBorder="1">
      <alignment vertical="center"/>
    </xf>
    <xf numFmtId="3" fontId="4" fillId="0" borderId="2" xfId="8" applyNumberFormat="1" applyFont="1" applyBorder="1">
      <alignment horizontal="right" vertical="center"/>
    </xf>
    <xf numFmtId="3" fontId="4" fillId="0" borderId="2" xfId="10" applyNumberFormat="1" applyFont="1" applyFill="1" applyBorder="1"/>
    <xf numFmtId="3" fontId="4" fillId="0" borderId="2" xfId="10" applyNumberFormat="1" applyFont="1" applyFill="1" applyBorder="1" applyAlignment="1">
      <alignment vertical="center"/>
    </xf>
    <xf numFmtId="3" fontId="4" fillId="0" borderId="2" xfId="8" applyNumberFormat="1" applyFont="1" applyBorder="1" applyAlignment="1">
      <alignment horizontal="right" vertical="center"/>
    </xf>
    <xf numFmtId="3" fontId="4" fillId="0" borderId="2" xfId="11" applyNumberFormat="1" applyFont="1" applyFill="1" applyBorder="1">
      <alignment horizontal="right" vertical="center"/>
    </xf>
    <xf numFmtId="3" fontId="4" fillId="0" borderId="2" xfId="1" applyNumberFormat="1" applyFont="1" applyFill="1" applyBorder="1"/>
    <xf numFmtId="3" fontId="4" fillId="15" borderId="2" xfId="11" applyNumberFormat="1" applyFont="1" applyFill="1" applyBorder="1">
      <alignment horizontal="right" vertical="center"/>
    </xf>
    <xf numFmtId="3" fontId="4" fillId="12" borderId="2" xfId="9" applyNumberFormat="1" applyFont="1" applyFill="1" applyBorder="1">
      <alignment vertical="center"/>
    </xf>
    <xf numFmtId="3" fontId="4" fillId="0" borderId="2" xfId="5" applyNumberFormat="1" applyFont="1" applyFill="1" applyBorder="1">
      <alignment vertical="center"/>
    </xf>
    <xf numFmtId="3" fontId="4" fillId="13" borderId="2" xfId="0" applyNumberFormat="1" applyFont="1" applyFill="1" applyBorder="1" applyAlignment="1">
      <alignment horizontal="right"/>
    </xf>
    <xf numFmtId="3" fontId="4" fillId="15" borderId="2" xfId="0" applyNumberFormat="1" applyFont="1" applyFill="1" applyBorder="1" applyAlignment="1"/>
    <xf numFmtId="3" fontId="4" fillId="12" borderId="2" xfId="11" applyNumberFormat="1" applyFont="1" applyFill="1" applyBorder="1">
      <alignment horizontal="right" vertical="center"/>
    </xf>
    <xf numFmtId="3" fontId="4" fillId="13" borderId="2" xfId="11" applyNumberFormat="1" applyFont="1" applyFill="1" applyBorder="1" applyAlignment="1">
      <alignment horizontal="right" vertical="center"/>
    </xf>
    <xf numFmtId="3" fontId="4" fillId="12" borderId="2" xfId="8" applyNumberFormat="1" applyFont="1" applyFill="1" applyBorder="1" applyAlignment="1">
      <alignment vertical="center"/>
    </xf>
    <xf numFmtId="3" fontId="4" fillId="13" borderId="2" xfId="8" applyNumberFormat="1" applyFont="1" applyFill="1" applyBorder="1" applyAlignment="1">
      <alignment horizontal="right" vertical="center"/>
    </xf>
    <xf numFmtId="3" fontId="4" fillId="15" borderId="2" xfId="8" applyNumberFormat="1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left" vertical="top" wrapText="1"/>
    </xf>
    <xf numFmtId="0" fontId="2" fillId="0" borderId="8" xfId="10" applyFont="1" applyFill="1" applyBorder="1" applyAlignment="1">
      <alignment horizontal="justify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left" wrapText="1"/>
    </xf>
  </cellXfs>
  <cellStyles count="12">
    <cellStyle name="Normalno" xfId="0" builtinId="0"/>
    <cellStyle name="Normalno 2 2" xfId="10"/>
    <cellStyle name="SAPBEXaggData" xfId="5"/>
    <cellStyle name="SAPBEXaggData 2" xfId="9"/>
    <cellStyle name="SAPBEXchaText" xfId="2"/>
    <cellStyle name="SAPBEXHLevel1" xfId="4"/>
    <cellStyle name="SAPBEXHLevel2" xfId="6"/>
    <cellStyle name="SAPBEXHLevel3" xfId="7"/>
    <cellStyle name="SAPBEXstdData" xfId="8"/>
    <cellStyle name="SAPBEXstdData 3" xfId="11"/>
    <cellStyle name="SAPBEXstdItem" xfId="3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74"/>
  <sheetViews>
    <sheetView tabSelected="1" zoomScale="90" zoomScaleNormal="90" workbookViewId="0">
      <selection activeCell="I17" sqref="I17"/>
    </sheetView>
  </sheetViews>
  <sheetFormatPr defaultColWidth="8.85546875" defaultRowHeight="14.25" x14ac:dyDescent="0.2"/>
  <cols>
    <col min="1" max="1" width="13" style="1" customWidth="1"/>
    <col min="2" max="2" width="44.5703125" style="2" customWidth="1"/>
    <col min="3" max="3" width="20.42578125" style="3" customWidth="1"/>
    <col min="4" max="4" width="19.5703125" style="3" customWidth="1"/>
    <col min="5" max="5" width="15.28515625" style="3" customWidth="1"/>
    <col min="6" max="6" width="15.85546875" style="3" customWidth="1"/>
    <col min="7" max="7" width="18" style="3" customWidth="1"/>
    <col min="8" max="8" width="6.85546875" style="7" customWidth="1"/>
    <col min="9" max="9" width="56.5703125" style="71" customWidth="1"/>
    <col min="10" max="10" width="41" style="6" customWidth="1"/>
    <col min="11" max="21" width="8.85546875" style="7" customWidth="1"/>
    <col min="22" max="16384" width="8.85546875" style="7"/>
  </cols>
  <sheetData>
    <row r="1" spans="1:10" ht="15" x14ac:dyDescent="0.2">
      <c r="C1" s="100" t="s">
        <v>0</v>
      </c>
      <c r="D1" s="100"/>
      <c r="H1" s="4"/>
      <c r="I1" s="5"/>
    </row>
    <row r="2" spans="1:10" ht="15" x14ac:dyDescent="0.25">
      <c r="A2" s="8"/>
      <c r="B2" s="9"/>
      <c r="C2" s="101" t="s">
        <v>1</v>
      </c>
      <c r="D2" s="101"/>
      <c r="E2" s="10"/>
      <c r="F2" s="10"/>
      <c r="G2" s="10"/>
      <c r="I2" s="5"/>
    </row>
    <row r="3" spans="1:10" ht="15" x14ac:dyDescent="0.2">
      <c r="A3" s="11"/>
      <c r="B3" s="9"/>
      <c r="C3" s="12"/>
      <c r="D3" s="12"/>
      <c r="E3" s="12"/>
      <c r="F3" s="12"/>
      <c r="G3" s="12"/>
      <c r="H3" s="11"/>
      <c r="I3" s="13"/>
    </row>
    <row r="4" spans="1:10" ht="28.5" x14ac:dyDescent="0.2">
      <c r="A4" s="14" t="s">
        <v>2</v>
      </c>
      <c r="B4" s="15" t="s">
        <v>3</v>
      </c>
      <c r="C4" s="16" t="s">
        <v>4</v>
      </c>
      <c r="D4" s="16" t="s">
        <v>5</v>
      </c>
      <c r="E4" s="17" t="s">
        <v>6</v>
      </c>
      <c r="F4" s="17" t="s">
        <v>7</v>
      </c>
      <c r="G4" s="17" t="s">
        <v>8</v>
      </c>
      <c r="H4" s="18" t="s">
        <v>9</v>
      </c>
      <c r="I4" s="19"/>
    </row>
    <row r="5" spans="1:10" x14ac:dyDescent="0.2">
      <c r="A5" s="20">
        <v>26395</v>
      </c>
      <c r="B5" s="21" t="s">
        <v>10</v>
      </c>
      <c r="C5" s="75">
        <f>C6+C116</f>
        <v>286373869</v>
      </c>
      <c r="D5" s="75">
        <f>D6+D116</f>
        <v>286373869</v>
      </c>
      <c r="E5" s="75">
        <f>E6+E116</f>
        <v>13020943</v>
      </c>
      <c r="F5" s="75">
        <f>F6+F116</f>
        <v>46368221</v>
      </c>
      <c r="G5" s="75">
        <f>G6+G116</f>
        <v>319721147</v>
      </c>
      <c r="H5" s="22" t="s">
        <v>11</v>
      </c>
      <c r="I5" s="23"/>
    </row>
    <row r="6" spans="1:10" ht="28.5" x14ac:dyDescent="0.2">
      <c r="A6" s="24">
        <v>3602</v>
      </c>
      <c r="B6" s="25" t="s">
        <v>12</v>
      </c>
      <c r="C6" s="76">
        <f>C7+C75+C93</f>
        <v>34109047</v>
      </c>
      <c r="D6" s="76">
        <f>D7+D75+D93</f>
        <v>34109047</v>
      </c>
      <c r="E6" s="76">
        <f>E7+E75+E93</f>
        <v>6491332</v>
      </c>
      <c r="F6" s="76">
        <f>F7+F75+F93</f>
        <v>16888181</v>
      </c>
      <c r="G6" s="76">
        <f>G7+G75+G93</f>
        <v>44505896</v>
      </c>
      <c r="H6" s="26" t="s">
        <v>13</v>
      </c>
      <c r="I6" s="23"/>
    </row>
    <row r="7" spans="1:10" ht="42.75" x14ac:dyDescent="0.2">
      <c r="A7" s="27" t="s">
        <v>14</v>
      </c>
      <c r="B7" s="28" t="s">
        <v>15</v>
      </c>
      <c r="C7" s="77">
        <f>C8+C19+C42+C46+C54+C71</f>
        <v>11232628</v>
      </c>
      <c r="D7" s="77">
        <f t="shared" ref="D7:G7" si="0">D8+D19+D42+D46+D54+D71</f>
        <v>11232628</v>
      </c>
      <c r="E7" s="77">
        <f t="shared" si="0"/>
        <v>3765437</v>
      </c>
      <c r="F7" s="77">
        <f t="shared" si="0"/>
        <v>14918357</v>
      </c>
      <c r="G7" s="77">
        <f t="shared" si="0"/>
        <v>22385548</v>
      </c>
      <c r="H7" s="26" t="s">
        <v>16</v>
      </c>
      <c r="I7" s="23"/>
      <c r="J7" s="29"/>
    </row>
    <row r="8" spans="1:10" ht="71.25" x14ac:dyDescent="0.2">
      <c r="A8" s="30">
        <v>11</v>
      </c>
      <c r="B8" s="31" t="s">
        <v>17</v>
      </c>
      <c r="C8" s="78">
        <f>C9+C16</f>
        <v>6065507</v>
      </c>
      <c r="D8" s="78">
        <f t="shared" ref="D8:G8" si="1">D9+D16</f>
        <v>6065507</v>
      </c>
      <c r="E8" s="78">
        <f t="shared" si="1"/>
        <v>565437</v>
      </c>
      <c r="F8" s="78">
        <f t="shared" si="1"/>
        <v>657437</v>
      </c>
      <c r="G8" s="78">
        <f t="shared" si="1"/>
        <v>6157507</v>
      </c>
      <c r="H8" s="26" t="s">
        <v>18</v>
      </c>
      <c r="I8" s="32" t="s">
        <v>19</v>
      </c>
      <c r="J8" s="29"/>
    </row>
    <row r="9" spans="1:10" ht="28.5" x14ac:dyDescent="0.2">
      <c r="A9" s="33">
        <v>42</v>
      </c>
      <c r="B9" s="40" t="s">
        <v>20</v>
      </c>
      <c r="C9" s="79">
        <f>C10+C14</f>
        <v>5500070</v>
      </c>
      <c r="D9" s="79">
        <f>D10+D14</f>
        <v>5500070</v>
      </c>
      <c r="E9" s="79">
        <f>E10+E14</f>
        <v>0</v>
      </c>
      <c r="F9" s="79">
        <f>F10+F14</f>
        <v>657437</v>
      </c>
      <c r="G9" s="79">
        <f>G10+G14</f>
        <v>6157507</v>
      </c>
      <c r="H9" s="26">
        <v>2</v>
      </c>
      <c r="I9" s="23"/>
      <c r="J9" s="29"/>
    </row>
    <row r="10" spans="1:10" ht="69.75" customHeight="1" x14ac:dyDescent="0.2">
      <c r="A10" s="35">
        <v>422</v>
      </c>
      <c r="B10" s="42" t="s">
        <v>23</v>
      </c>
      <c r="C10" s="80">
        <f>SUM(C11:C13)</f>
        <v>5450070</v>
      </c>
      <c r="D10" s="80">
        <f>SUM(D11:D13)</f>
        <v>5450070</v>
      </c>
      <c r="E10" s="80">
        <f>SUM(E11:E13)</f>
        <v>0</v>
      </c>
      <c r="F10" s="80">
        <f>SUM(F11:F13)</f>
        <v>657437</v>
      </c>
      <c r="G10" s="80">
        <f>SUM(G11:G13)</f>
        <v>6107507</v>
      </c>
      <c r="H10" s="26">
        <v>3</v>
      </c>
      <c r="I10" s="32" t="s">
        <v>24</v>
      </c>
    </row>
    <row r="11" spans="1:10" ht="31.5" customHeight="1" x14ac:dyDescent="0.2">
      <c r="A11" s="43">
        <v>4221</v>
      </c>
      <c r="B11" s="44" t="s">
        <v>25</v>
      </c>
      <c r="C11" s="83">
        <v>903682</v>
      </c>
      <c r="D11" s="84">
        <v>903682</v>
      </c>
      <c r="E11" s="84"/>
      <c r="F11" s="84"/>
      <c r="G11" s="85">
        <f t="shared" ref="G11:G13" si="2">D11-E11+F11</f>
        <v>903682</v>
      </c>
      <c r="H11" s="39">
        <v>4</v>
      </c>
      <c r="I11" s="72" t="s">
        <v>26</v>
      </c>
    </row>
    <row r="12" spans="1:10" x14ac:dyDescent="0.2">
      <c r="A12" s="43">
        <v>4222</v>
      </c>
      <c r="B12" s="44" t="s">
        <v>27</v>
      </c>
      <c r="C12" s="83">
        <v>60000</v>
      </c>
      <c r="D12" s="83">
        <v>60000</v>
      </c>
      <c r="E12" s="83"/>
      <c r="F12" s="83"/>
      <c r="G12" s="82">
        <f t="shared" si="2"/>
        <v>60000</v>
      </c>
      <c r="H12" s="39">
        <v>4</v>
      </c>
      <c r="I12" s="73"/>
    </row>
    <row r="13" spans="1:10" ht="43.5" customHeight="1" x14ac:dyDescent="0.2">
      <c r="A13" s="43">
        <v>4224</v>
      </c>
      <c r="B13" s="44" t="s">
        <v>30</v>
      </c>
      <c r="C13" s="84">
        <v>4486388</v>
      </c>
      <c r="D13" s="84">
        <v>4486388</v>
      </c>
      <c r="E13" s="84"/>
      <c r="F13" s="84">
        <v>657437</v>
      </c>
      <c r="G13" s="82">
        <f t="shared" si="2"/>
        <v>5143825</v>
      </c>
      <c r="H13" s="39">
        <v>4</v>
      </c>
      <c r="I13" s="32" t="s">
        <v>138</v>
      </c>
    </row>
    <row r="14" spans="1:10" x14ac:dyDescent="0.2">
      <c r="A14" s="35">
        <v>426</v>
      </c>
      <c r="B14" s="36" t="s">
        <v>33</v>
      </c>
      <c r="C14" s="80">
        <f>C15</f>
        <v>50000</v>
      </c>
      <c r="D14" s="80">
        <f t="shared" ref="D14:G14" si="3">D15</f>
        <v>50000</v>
      </c>
      <c r="E14" s="80">
        <f t="shared" si="3"/>
        <v>0</v>
      </c>
      <c r="F14" s="80">
        <f t="shared" si="3"/>
        <v>0</v>
      </c>
      <c r="G14" s="80">
        <f t="shared" si="3"/>
        <v>50000</v>
      </c>
      <c r="H14" s="26">
        <v>3</v>
      </c>
      <c r="I14" s="23"/>
    </row>
    <row r="15" spans="1:10" x14ac:dyDescent="0.2">
      <c r="A15" s="43">
        <v>4262</v>
      </c>
      <c r="B15" s="45" t="s">
        <v>34</v>
      </c>
      <c r="C15" s="86">
        <v>50000</v>
      </c>
      <c r="D15" s="86">
        <v>50000</v>
      </c>
      <c r="E15" s="86"/>
      <c r="F15" s="86"/>
      <c r="G15" s="82">
        <f t="shared" ref="G15" si="4">D15-E15+F15</f>
        <v>50000</v>
      </c>
      <c r="H15" s="39">
        <v>4</v>
      </c>
      <c r="I15" s="73"/>
    </row>
    <row r="16" spans="1:10" ht="28.5" x14ac:dyDescent="0.2">
      <c r="A16" s="33">
        <v>45</v>
      </c>
      <c r="B16" s="40" t="s">
        <v>36</v>
      </c>
      <c r="C16" s="79">
        <f>C17</f>
        <v>565437</v>
      </c>
      <c r="D16" s="79">
        <f t="shared" ref="D16:G16" si="5">D17</f>
        <v>565437</v>
      </c>
      <c r="E16" s="79">
        <f t="shared" si="5"/>
        <v>565437</v>
      </c>
      <c r="F16" s="79">
        <f t="shared" si="5"/>
        <v>0</v>
      </c>
      <c r="G16" s="79">
        <f t="shared" si="5"/>
        <v>0</v>
      </c>
      <c r="H16" s="26">
        <v>2</v>
      </c>
      <c r="I16" s="23"/>
    </row>
    <row r="17" spans="1:9" x14ac:dyDescent="0.2">
      <c r="A17" s="35">
        <v>451</v>
      </c>
      <c r="B17" s="36" t="s">
        <v>37</v>
      </c>
      <c r="C17" s="80">
        <f t="shared" ref="C17:G17" si="6">C18</f>
        <v>565437</v>
      </c>
      <c r="D17" s="80">
        <f t="shared" si="6"/>
        <v>565437</v>
      </c>
      <c r="E17" s="80">
        <f t="shared" si="6"/>
        <v>565437</v>
      </c>
      <c r="F17" s="80">
        <f t="shared" si="6"/>
        <v>0</v>
      </c>
      <c r="G17" s="80">
        <f t="shared" si="6"/>
        <v>0</v>
      </c>
      <c r="H17" s="26">
        <v>3</v>
      </c>
      <c r="I17" s="23"/>
    </row>
    <row r="18" spans="1:9" x14ac:dyDescent="0.2">
      <c r="A18" s="43">
        <v>4511</v>
      </c>
      <c r="B18" s="38" t="s">
        <v>37</v>
      </c>
      <c r="C18" s="69">
        <v>565437</v>
      </c>
      <c r="D18" s="69">
        <v>565437</v>
      </c>
      <c r="E18" s="69">
        <v>565437</v>
      </c>
      <c r="F18" s="69"/>
      <c r="G18" s="82">
        <f>D18-E18+F18</f>
        <v>0</v>
      </c>
      <c r="H18" s="39">
        <v>4</v>
      </c>
      <c r="I18" s="23" t="s">
        <v>28</v>
      </c>
    </row>
    <row r="19" spans="1:9" x14ac:dyDescent="0.2">
      <c r="A19" s="30">
        <v>31</v>
      </c>
      <c r="B19" s="46" t="s">
        <v>39</v>
      </c>
      <c r="C19" s="78">
        <f t="shared" ref="C19:G19" si="7">C20+C37</f>
        <v>1383901</v>
      </c>
      <c r="D19" s="78">
        <f t="shared" si="7"/>
        <v>1383901</v>
      </c>
      <c r="E19" s="78">
        <f t="shared" si="7"/>
        <v>0</v>
      </c>
      <c r="F19" s="78">
        <f t="shared" si="7"/>
        <v>1157781</v>
      </c>
      <c r="G19" s="78">
        <f t="shared" si="7"/>
        <v>2541682</v>
      </c>
      <c r="H19" s="26" t="s">
        <v>40</v>
      </c>
      <c r="I19" s="23"/>
    </row>
    <row r="20" spans="1:9" ht="28.5" x14ac:dyDescent="0.2">
      <c r="A20" s="33">
        <v>42</v>
      </c>
      <c r="B20" s="40" t="s">
        <v>20</v>
      </c>
      <c r="C20" s="79">
        <f t="shared" ref="C20:G20" si="8">C21+C23+C30+C32+C35</f>
        <v>1276396</v>
      </c>
      <c r="D20" s="79">
        <f t="shared" si="8"/>
        <v>1276396</v>
      </c>
      <c r="E20" s="79">
        <f t="shared" si="8"/>
        <v>0</v>
      </c>
      <c r="F20" s="79">
        <f t="shared" si="8"/>
        <v>936952</v>
      </c>
      <c r="G20" s="79">
        <f t="shared" si="8"/>
        <v>2213348</v>
      </c>
      <c r="H20" s="26">
        <v>2</v>
      </c>
      <c r="I20" s="23"/>
    </row>
    <row r="21" spans="1:9" x14ac:dyDescent="0.2">
      <c r="A21" s="35">
        <v>421</v>
      </c>
      <c r="B21" s="36" t="s">
        <v>21</v>
      </c>
      <c r="C21" s="80">
        <f t="shared" ref="C21:G21" si="9">C22</f>
        <v>1327</v>
      </c>
      <c r="D21" s="80">
        <f t="shared" si="9"/>
        <v>1327</v>
      </c>
      <c r="E21" s="80">
        <f t="shared" si="9"/>
        <v>0</v>
      </c>
      <c r="F21" s="80">
        <f t="shared" si="9"/>
        <v>13794</v>
      </c>
      <c r="G21" s="80">
        <f t="shared" si="9"/>
        <v>15121</v>
      </c>
      <c r="H21" s="26">
        <v>3</v>
      </c>
      <c r="I21" s="23"/>
    </row>
    <row r="22" spans="1:9" x14ac:dyDescent="0.2">
      <c r="A22" s="37">
        <v>4214</v>
      </c>
      <c r="B22" s="38" t="s">
        <v>22</v>
      </c>
      <c r="C22" s="81">
        <v>1327</v>
      </c>
      <c r="D22" s="81">
        <v>1327</v>
      </c>
      <c r="E22" s="81"/>
      <c r="F22" s="81">
        <v>13794</v>
      </c>
      <c r="G22" s="82">
        <f>D22-E22+F22</f>
        <v>15121</v>
      </c>
      <c r="H22" s="39">
        <v>4</v>
      </c>
      <c r="I22" s="23"/>
    </row>
    <row r="23" spans="1:9" x14ac:dyDescent="0.2">
      <c r="A23" s="35">
        <v>422</v>
      </c>
      <c r="B23" s="36" t="s">
        <v>23</v>
      </c>
      <c r="C23" s="80">
        <f t="shared" ref="C23:D23" si="10">SUM(C24:C29)</f>
        <v>1244940</v>
      </c>
      <c r="D23" s="80">
        <f t="shared" si="10"/>
        <v>1244940</v>
      </c>
      <c r="E23" s="80">
        <f t="shared" ref="E23:G23" si="11">SUM(E24:E29)</f>
        <v>0</v>
      </c>
      <c r="F23" s="80">
        <f t="shared" si="11"/>
        <v>820644</v>
      </c>
      <c r="G23" s="80">
        <f t="shared" si="11"/>
        <v>2065584</v>
      </c>
      <c r="H23" s="26">
        <v>3</v>
      </c>
      <c r="I23" s="23"/>
    </row>
    <row r="24" spans="1:9" x14ac:dyDescent="0.2">
      <c r="A24" s="37">
        <v>4221</v>
      </c>
      <c r="B24" s="38" t="s">
        <v>25</v>
      </c>
      <c r="C24" s="87">
        <v>39817</v>
      </c>
      <c r="D24" s="87">
        <v>39817</v>
      </c>
      <c r="E24" s="87"/>
      <c r="F24" s="87">
        <v>527983</v>
      </c>
      <c r="G24" s="82">
        <f t="shared" ref="G24:G29" si="12">D24-E24+F24</f>
        <v>567800</v>
      </c>
      <c r="H24" s="39">
        <v>4</v>
      </c>
      <c r="I24" s="23" t="s">
        <v>41</v>
      </c>
    </row>
    <row r="25" spans="1:9" x14ac:dyDescent="0.2">
      <c r="A25" s="37">
        <v>4222</v>
      </c>
      <c r="B25" s="38" t="s">
        <v>27</v>
      </c>
      <c r="C25" s="87">
        <v>133</v>
      </c>
      <c r="D25" s="87">
        <v>133</v>
      </c>
      <c r="E25" s="87"/>
      <c r="F25" s="87"/>
      <c r="G25" s="82">
        <f t="shared" si="12"/>
        <v>133</v>
      </c>
      <c r="H25" s="39">
        <v>4</v>
      </c>
      <c r="I25" s="23"/>
    </row>
    <row r="26" spans="1:9" x14ac:dyDescent="0.2">
      <c r="A26" s="37">
        <v>4223</v>
      </c>
      <c r="B26" s="38" t="s">
        <v>29</v>
      </c>
      <c r="C26" s="87">
        <v>13272</v>
      </c>
      <c r="D26" s="87">
        <v>13272</v>
      </c>
      <c r="E26" s="87"/>
      <c r="F26" s="87">
        <v>14464</v>
      </c>
      <c r="G26" s="82">
        <f t="shared" si="12"/>
        <v>27736</v>
      </c>
      <c r="H26" s="39">
        <v>4</v>
      </c>
      <c r="I26" s="23"/>
    </row>
    <row r="27" spans="1:9" x14ac:dyDescent="0.2">
      <c r="A27" s="43">
        <v>4224</v>
      </c>
      <c r="B27" s="45" t="s">
        <v>30</v>
      </c>
      <c r="C27" s="87">
        <v>1165174</v>
      </c>
      <c r="D27" s="87">
        <v>1165174</v>
      </c>
      <c r="E27" s="87"/>
      <c r="F27" s="87">
        <f>100000+178102</f>
        <v>278102</v>
      </c>
      <c r="G27" s="82">
        <f t="shared" si="12"/>
        <v>1443276</v>
      </c>
      <c r="H27" s="39">
        <v>4</v>
      </c>
      <c r="I27" s="23" t="s">
        <v>42</v>
      </c>
    </row>
    <row r="28" spans="1:9" x14ac:dyDescent="0.2">
      <c r="A28" s="43">
        <v>4225</v>
      </c>
      <c r="B28" s="38" t="s">
        <v>31</v>
      </c>
      <c r="C28" s="87">
        <v>13272</v>
      </c>
      <c r="D28" s="87">
        <v>13272</v>
      </c>
      <c r="E28" s="87"/>
      <c r="F28" s="87"/>
      <c r="G28" s="82">
        <f t="shared" si="12"/>
        <v>13272</v>
      </c>
      <c r="H28" s="39">
        <v>4</v>
      </c>
      <c r="I28" s="23"/>
    </row>
    <row r="29" spans="1:9" x14ac:dyDescent="0.2">
      <c r="A29" s="43">
        <v>4227</v>
      </c>
      <c r="B29" s="45" t="s">
        <v>32</v>
      </c>
      <c r="C29" s="87">
        <v>13272</v>
      </c>
      <c r="D29" s="87">
        <v>13272</v>
      </c>
      <c r="E29" s="87"/>
      <c r="F29" s="87">
        <v>95</v>
      </c>
      <c r="G29" s="82">
        <f t="shared" si="12"/>
        <v>13367</v>
      </c>
      <c r="H29" s="39">
        <v>4</v>
      </c>
      <c r="I29" s="23"/>
    </row>
    <row r="30" spans="1:9" x14ac:dyDescent="0.2">
      <c r="A30" s="35">
        <v>423</v>
      </c>
      <c r="B30" s="42" t="s">
        <v>43</v>
      </c>
      <c r="C30" s="80">
        <f t="shared" ref="C30:G30" si="13">C31</f>
        <v>0</v>
      </c>
      <c r="D30" s="80">
        <f t="shared" si="13"/>
        <v>0</v>
      </c>
      <c r="E30" s="80">
        <f t="shared" si="13"/>
        <v>0</v>
      </c>
      <c r="F30" s="80">
        <f t="shared" si="13"/>
        <v>52000</v>
      </c>
      <c r="G30" s="80">
        <f t="shared" si="13"/>
        <v>52000</v>
      </c>
      <c r="H30" s="26">
        <v>3</v>
      </c>
      <c r="I30" s="23"/>
    </row>
    <row r="31" spans="1:9" x14ac:dyDescent="0.2">
      <c r="A31" s="43">
        <v>4231</v>
      </c>
      <c r="B31" s="47" t="s">
        <v>44</v>
      </c>
      <c r="C31" s="81"/>
      <c r="D31" s="81"/>
      <c r="E31" s="81"/>
      <c r="F31" s="81">
        <v>52000</v>
      </c>
      <c r="G31" s="82">
        <f>D31-E31+F31</f>
        <v>52000</v>
      </c>
      <c r="H31" s="39">
        <v>4</v>
      </c>
      <c r="I31" s="23" t="s">
        <v>45</v>
      </c>
    </row>
    <row r="32" spans="1:9" ht="28.5" x14ac:dyDescent="0.2">
      <c r="A32" s="35">
        <v>424</v>
      </c>
      <c r="B32" s="36" t="s">
        <v>46</v>
      </c>
      <c r="C32" s="80">
        <f t="shared" ref="C32:D32" si="14">SUM(C33:C34)</f>
        <v>929</v>
      </c>
      <c r="D32" s="80">
        <f t="shared" si="14"/>
        <v>929</v>
      </c>
      <c r="E32" s="80">
        <f t="shared" ref="E32:G32" si="15">SUM(E33:E34)</f>
        <v>0</v>
      </c>
      <c r="F32" s="80">
        <f t="shared" si="15"/>
        <v>514</v>
      </c>
      <c r="G32" s="80">
        <f t="shared" si="15"/>
        <v>1443</v>
      </c>
      <c r="H32" s="26">
        <v>3</v>
      </c>
      <c r="I32" s="23"/>
    </row>
    <row r="33" spans="1:10" x14ac:dyDescent="0.2">
      <c r="A33" s="43">
        <v>4241</v>
      </c>
      <c r="B33" s="45" t="s">
        <v>47</v>
      </c>
      <c r="C33" s="86">
        <v>796</v>
      </c>
      <c r="D33" s="86">
        <v>796</v>
      </c>
      <c r="E33" s="86"/>
      <c r="F33" s="86">
        <v>514</v>
      </c>
      <c r="G33" s="82">
        <f t="shared" ref="G33:G34" si="16">D33-E33+F33</f>
        <v>1310</v>
      </c>
      <c r="H33" s="39">
        <v>4</v>
      </c>
      <c r="I33" s="23"/>
    </row>
    <row r="34" spans="1:10" ht="28.5" x14ac:dyDescent="0.2">
      <c r="A34" s="43">
        <v>4242</v>
      </c>
      <c r="B34" s="45" t="s">
        <v>48</v>
      </c>
      <c r="C34" s="86">
        <v>133</v>
      </c>
      <c r="D34" s="86">
        <v>133</v>
      </c>
      <c r="E34" s="86"/>
      <c r="F34" s="86"/>
      <c r="G34" s="82">
        <f t="shared" si="16"/>
        <v>133</v>
      </c>
      <c r="H34" s="39">
        <v>4</v>
      </c>
      <c r="I34" s="23"/>
    </row>
    <row r="35" spans="1:10" x14ac:dyDescent="0.2">
      <c r="A35" s="35">
        <v>426</v>
      </c>
      <c r="B35" s="36" t="s">
        <v>33</v>
      </c>
      <c r="C35" s="88">
        <f t="shared" ref="C35:G35" si="17">C36</f>
        <v>29200</v>
      </c>
      <c r="D35" s="88">
        <f t="shared" si="17"/>
        <v>29200</v>
      </c>
      <c r="E35" s="88">
        <f t="shared" si="17"/>
        <v>0</v>
      </c>
      <c r="F35" s="88">
        <f t="shared" si="17"/>
        <v>50000</v>
      </c>
      <c r="G35" s="88">
        <f t="shared" si="17"/>
        <v>79200</v>
      </c>
      <c r="H35" s="26">
        <v>3</v>
      </c>
      <c r="I35" s="23"/>
    </row>
    <row r="36" spans="1:10" x14ac:dyDescent="0.2">
      <c r="A36" s="43">
        <v>4262</v>
      </c>
      <c r="B36" s="45" t="s">
        <v>34</v>
      </c>
      <c r="C36" s="86">
        <v>29200</v>
      </c>
      <c r="D36" s="86">
        <v>29200</v>
      </c>
      <c r="E36" s="86"/>
      <c r="F36" s="86">
        <v>50000</v>
      </c>
      <c r="G36" s="82">
        <f>D36-E36+F36</f>
        <v>79200</v>
      </c>
      <c r="H36" s="39">
        <v>4</v>
      </c>
      <c r="I36" s="23"/>
    </row>
    <row r="37" spans="1:10" ht="28.5" x14ac:dyDescent="0.2">
      <c r="A37" s="33">
        <v>45</v>
      </c>
      <c r="B37" s="40" t="s">
        <v>36</v>
      </c>
      <c r="C37" s="79">
        <f t="shared" ref="C37:G37" si="18">C38+C40</f>
        <v>107505</v>
      </c>
      <c r="D37" s="79">
        <f t="shared" si="18"/>
        <v>107505</v>
      </c>
      <c r="E37" s="79">
        <f t="shared" si="18"/>
        <v>0</v>
      </c>
      <c r="F37" s="79">
        <f t="shared" si="18"/>
        <v>220829</v>
      </c>
      <c r="G37" s="79">
        <f t="shared" si="18"/>
        <v>328334</v>
      </c>
      <c r="H37" s="26">
        <v>2</v>
      </c>
      <c r="I37" s="23"/>
    </row>
    <row r="38" spans="1:10" x14ac:dyDescent="0.2">
      <c r="A38" s="35">
        <v>451</v>
      </c>
      <c r="B38" s="36" t="s">
        <v>37</v>
      </c>
      <c r="C38" s="88">
        <f t="shared" ref="C38:G38" si="19">C39</f>
        <v>106178</v>
      </c>
      <c r="D38" s="88">
        <f t="shared" si="19"/>
        <v>106178</v>
      </c>
      <c r="E38" s="88">
        <f t="shared" si="19"/>
        <v>0</v>
      </c>
      <c r="F38" s="88">
        <f t="shared" si="19"/>
        <v>220829</v>
      </c>
      <c r="G38" s="88">
        <f t="shared" si="19"/>
        <v>327007</v>
      </c>
      <c r="H38" s="26">
        <v>3</v>
      </c>
      <c r="I38" s="23"/>
    </row>
    <row r="39" spans="1:10" x14ac:dyDescent="0.2">
      <c r="A39" s="43">
        <v>4511</v>
      </c>
      <c r="B39" s="38" t="s">
        <v>37</v>
      </c>
      <c r="C39" s="86">
        <v>106178</v>
      </c>
      <c r="D39" s="86">
        <v>106178</v>
      </c>
      <c r="E39" s="86"/>
      <c r="F39" s="86">
        <f>160000+60829</f>
        <v>220829</v>
      </c>
      <c r="G39" s="82">
        <f>D39-E39+F39</f>
        <v>327007</v>
      </c>
      <c r="H39" s="39">
        <v>4</v>
      </c>
      <c r="I39" s="23"/>
    </row>
    <row r="40" spans="1:10" x14ac:dyDescent="0.2">
      <c r="A40" s="35">
        <v>452</v>
      </c>
      <c r="B40" s="36" t="s">
        <v>38</v>
      </c>
      <c r="C40" s="88">
        <f t="shared" ref="C40:G40" si="20">C41</f>
        <v>1327</v>
      </c>
      <c r="D40" s="88">
        <f t="shared" si="20"/>
        <v>1327</v>
      </c>
      <c r="E40" s="88">
        <f t="shared" si="20"/>
        <v>0</v>
      </c>
      <c r="F40" s="88">
        <f t="shared" si="20"/>
        <v>0</v>
      </c>
      <c r="G40" s="88">
        <f t="shared" si="20"/>
        <v>1327</v>
      </c>
      <c r="H40" s="26">
        <v>3</v>
      </c>
      <c r="I40" s="23"/>
    </row>
    <row r="41" spans="1:10" x14ac:dyDescent="0.2">
      <c r="A41" s="43">
        <v>4521</v>
      </c>
      <c r="B41" s="45" t="s">
        <v>38</v>
      </c>
      <c r="C41" s="86">
        <v>1327</v>
      </c>
      <c r="D41" s="86">
        <v>1327</v>
      </c>
      <c r="E41" s="86"/>
      <c r="F41" s="86"/>
      <c r="G41" s="82">
        <f>D41-E41+F41</f>
        <v>1327</v>
      </c>
      <c r="H41" s="39">
        <v>4</v>
      </c>
      <c r="I41" s="23"/>
    </row>
    <row r="42" spans="1:10" x14ac:dyDescent="0.2">
      <c r="A42" s="30">
        <v>52</v>
      </c>
      <c r="B42" s="46" t="s">
        <v>51</v>
      </c>
      <c r="C42" s="89">
        <f>C43</f>
        <v>3716239</v>
      </c>
      <c r="D42" s="89">
        <f t="shared" ref="D42:G42" si="21">D43</f>
        <v>3716239</v>
      </c>
      <c r="E42" s="89">
        <f t="shared" si="21"/>
        <v>3200000</v>
      </c>
      <c r="F42" s="89">
        <f t="shared" si="21"/>
        <v>0</v>
      </c>
      <c r="G42" s="89">
        <f t="shared" si="21"/>
        <v>516239</v>
      </c>
      <c r="H42" s="26" t="s">
        <v>52</v>
      </c>
      <c r="I42" s="23"/>
    </row>
    <row r="43" spans="1:10" ht="28.5" x14ac:dyDescent="0.2">
      <c r="A43" s="49">
        <v>45</v>
      </c>
      <c r="B43" s="50" t="s">
        <v>36</v>
      </c>
      <c r="C43" s="91">
        <f t="shared" ref="C43:G44" si="22">C44</f>
        <v>3716239</v>
      </c>
      <c r="D43" s="91">
        <f t="shared" si="22"/>
        <v>3716239</v>
      </c>
      <c r="E43" s="91">
        <f t="shared" si="22"/>
        <v>3200000</v>
      </c>
      <c r="F43" s="91">
        <f t="shared" si="22"/>
        <v>0</v>
      </c>
      <c r="G43" s="91">
        <f t="shared" si="22"/>
        <v>516239</v>
      </c>
      <c r="H43" s="26">
        <v>2</v>
      </c>
      <c r="I43" s="23"/>
    </row>
    <row r="44" spans="1:10" x14ac:dyDescent="0.2">
      <c r="A44" s="51">
        <v>451</v>
      </c>
      <c r="B44" s="52" t="s">
        <v>37</v>
      </c>
      <c r="C44" s="92">
        <f t="shared" si="22"/>
        <v>3716239</v>
      </c>
      <c r="D44" s="92">
        <f t="shared" si="22"/>
        <v>3716239</v>
      </c>
      <c r="E44" s="92">
        <f t="shared" si="22"/>
        <v>3200000</v>
      </c>
      <c r="F44" s="92">
        <f t="shared" si="22"/>
        <v>0</v>
      </c>
      <c r="G44" s="92">
        <f t="shared" si="22"/>
        <v>516239</v>
      </c>
      <c r="H44" s="26">
        <v>3</v>
      </c>
      <c r="I44" s="64"/>
    </row>
    <row r="45" spans="1:10" ht="60.75" customHeight="1" x14ac:dyDescent="0.2">
      <c r="A45" s="53">
        <v>4511</v>
      </c>
      <c r="B45" s="54" t="s">
        <v>37</v>
      </c>
      <c r="C45" s="86">
        <v>3716239</v>
      </c>
      <c r="D45" s="86">
        <v>3716239</v>
      </c>
      <c r="E45" s="86">
        <v>3200000</v>
      </c>
      <c r="F45" s="86"/>
      <c r="G45" s="82">
        <f>D45-E45+F45</f>
        <v>516239</v>
      </c>
      <c r="H45" s="39">
        <v>4</v>
      </c>
      <c r="I45" s="98" t="s">
        <v>53</v>
      </c>
      <c r="J45" s="74"/>
    </row>
    <row r="46" spans="1:10" ht="180" customHeight="1" x14ac:dyDescent="0.2">
      <c r="A46" s="30">
        <v>581</v>
      </c>
      <c r="B46" s="55" t="s">
        <v>54</v>
      </c>
      <c r="C46" s="89">
        <f>C47+C51</f>
        <v>0</v>
      </c>
      <c r="D46" s="89">
        <f>D47+D51</f>
        <v>0</v>
      </c>
      <c r="E46" s="89">
        <f>E47+E51</f>
        <v>0</v>
      </c>
      <c r="F46" s="89">
        <f>F47+F51</f>
        <v>12957622</v>
      </c>
      <c r="G46" s="89">
        <f>G47+G51</f>
        <v>12957622</v>
      </c>
      <c r="H46" s="26" t="s">
        <v>55</v>
      </c>
      <c r="I46" s="99" t="s">
        <v>56</v>
      </c>
    </row>
    <row r="47" spans="1:10" ht="28.5" x14ac:dyDescent="0.2">
      <c r="A47" s="33">
        <v>42</v>
      </c>
      <c r="B47" s="40" t="s">
        <v>20</v>
      </c>
      <c r="C47" s="79">
        <f t="shared" ref="C47:G47" si="23">C48</f>
        <v>0</v>
      </c>
      <c r="D47" s="79">
        <f t="shared" si="23"/>
        <v>0</v>
      </c>
      <c r="E47" s="79">
        <f t="shared" si="23"/>
        <v>0</v>
      </c>
      <c r="F47" s="79">
        <f t="shared" si="23"/>
        <v>8464913</v>
      </c>
      <c r="G47" s="79">
        <f t="shared" si="23"/>
        <v>8464913</v>
      </c>
      <c r="H47" s="26">
        <v>2</v>
      </c>
      <c r="I47" s="23"/>
    </row>
    <row r="48" spans="1:10" x14ac:dyDescent="0.2">
      <c r="A48" s="35">
        <v>422</v>
      </c>
      <c r="B48" s="36" t="s">
        <v>23</v>
      </c>
      <c r="C48" s="80">
        <f>C49+C50</f>
        <v>0</v>
      </c>
      <c r="D48" s="80">
        <f t="shared" ref="D48:G48" si="24">D49+D50</f>
        <v>0</v>
      </c>
      <c r="E48" s="80">
        <f t="shared" si="24"/>
        <v>0</v>
      </c>
      <c r="F48" s="80">
        <f t="shared" si="24"/>
        <v>8464913</v>
      </c>
      <c r="G48" s="80">
        <f t="shared" si="24"/>
        <v>8464913</v>
      </c>
      <c r="H48" s="26">
        <v>3</v>
      </c>
      <c r="I48" s="23"/>
    </row>
    <row r="49" spans="1:9" x14ac:dyDescent="0.2">
      <c r="A49" s="48">
        <v>4221</v>
      </c>
      <c r="B49" s="45" t="s">
        <v>25</v>
      </c>
      <c r="C49" s="90"/>
      <c r="D49" s="90"/>
      <c r="E49" s="90"/>
      <c r="F49" s="90">
        <v>143439</v>
      </c>
      <c r="G49" s="82">
        <f t="shared" ref="G49:G50" si="25">D49-E49+F49</f>
        <v>143439</v>
      </c>
      <c r="H49" s="39">
        <v>4</v>
      </c>
      <c r="I49" s="23"/>
    </row>
    <row r="50" spans="1:9" x14ac:dyDescent="0.2">
      <c r="A50" s="48">
        <v>4224</v>
      </c>
      <c r="B50" s="45" t="s">
        <v>30</v>
      </c>
      <c r="C50" s="90"/>
      <c r="D50" s="90"/>
      <c r="E50" s="90"/>
      <c r="F50" s="90">
        <v>8321474</v>
      </c>
      <c r="G50" s="82">
        <f t="shared" si="25"/>
        <v>8321474</v>
      </c>
      <c r="H50" s="39">
        <v>4</v>
      </c>
      <c r="I50" s="23"/>
    </row>
    <row r="51" spans="1:9" ht="28.5" x14ac:dyDescent="0.2">
      <c r="A51" s="33">
        <v>45</v>
      </c>
      <c r="B51" s="40" t="s">
        <v>36</v>
      </c>
      <c r="C51" s="79">
        <f t="shared" ref="C51:G52" si="26">C52</f>
        <v>0</v>
      </c>
      <c r="D51" s="79">
        <f t="shared" si="26"/>
        <v>0</v>
      </c>
      <c r="E51" s="79">
        <f t="shared" si="26"/>
        <v>0</v>
      </c>
      <c r="F51" s="79">
        <f t="shared" si="26"/>
        <v>4492709</v>
      </c>
      <c r="G51" s="79">
        <f t="shared" si="26"/>
        <v>4492709</v>
      </c>
      <c r="H51" s="26">
        <v>2</v>
      </c>
      <c r="I51" s="23"/>
    </row>
    <row r="52" spans="1:9" x14ac:dyDescent="0.2">
      <c r="A52" s="35">
        <v>451</v>
      </c>
      <c r="B52" s="36" t="s">
        <v>37</v>
      </c>
      <c r="C52" s="80">
        <f t="shared" si="26"/>
        <v>0</v>
      </c>
      <c r="D52" s="80">
        <f t="shared" si="26"/>
        <v>0</v>
      </c>
      <c r="E52" s="80">
        <f t="shared" si="26"/>
        <v>0</v>
      </c>
      <c r="F52" s="80">
        <f t="shared" si="26"/>
        <v>4492709</v>
      </c>
      <c r="G52" s="80">
        <f t="shared" si="26"/>
        <v>4492709</v>
      </c>
      <c r="H52" s="26">
        <v>3</v>
      </c>
      <c r="I52" s="23"/>
    </row>
    <row r="53" spans="1:9" x14ac:dyDescent="0.2">
      <c r="A53" s="43">
        <v>4511</v>
      </c>
      <c r="B53" s="45" t="s">
        <v>37</v>
      </c>
      <c r="C53" s="86"/>
      <c r="D53" s="86"/>
      <c r="E53" s="86"/>
      <c r="F53" s="86">
        <v>4492709</v>
      </c>
      <c r="G53" s="82">
        <f>D53-E53+F53</f>
        <v>4492709</v>
      </c>
      <c r="H53" s="39">
        <v>4</v>
      </c>
      <c r="I53" s="23"/>
    </row>
    <row r="54" spans="1:9" x14ac:dyDescent="0.2">
      <c r="A54" s="30">
        <v>61</v>
      </c>
      <c r="B54" s="46" t="s">
        <v>57</v>
      </c>
      <c r="C54" s="78">
        <f>C55</f>
        <v>65800</v>
      </c>
      <c r="D54" s="78">
        <f t="shared" ref="D54:G54" si="27">D55</f>
        <v>65800</v>
      </c>
      <c r="E54" s="78">
        <f t="shared" si="27"/>
        <v>0</v>
      </c>
      <c r="F54" s="78">
        <f t="shared" si="27"/>
        <v>145517</v>
      </c>
      <c r="G54" s="78">
        <f t="shared" si="27"/>
        <v>211317</v>
      </c>
      <c r="H54" s="26" t="s">
        <v>58</v>
      </c>
      <c r="I54" s="23"/>
    </row>
    <row r="55" spans="1:9" ht="28.5" x14ac:dyDescent="0.2">
      <c r="A55" s="33">
        <v>42</v>
      </c>
      <c r="B55" s="40" t="s">
        <v>20</v>
      </c>
      <c r="C55" s="79">
        <f t="shared" ref="C55:G55" si="28">C56+C63+C65+C68</f>
        <v>65800</v>
      </c>
      <c r="D55" s="79">
        <f t="shared" si="28"/>
        <v>65800</v>
      </c>
      <c r="E55" s="79">
        <f t="shared" si="28"/>
        <v>0</v>
      </c>
      <c r="F55" s="79">
        <f t="shared" si="28"/>
        <v>145517</v>
      </c>
      <c r="G55" s="79">
        <f t="shared" si="28"/>
        <v>211317</v>
      </c>
      <c r="H55" s="26">
        <v>2</v>
      </c>
      <c r="I55" s="23"/>
    </row>
    <row r="56" spans="1:9" x14ac:dyDescent="0.2">
      <c r="A56" s="35">
        <v>422</v>
      </c>
      <c r="B56" s="36" t="s">
        <v>23</v>
      </c>
      <c r="C56" s="80">
        <f t="shared" ref="C56:D56" si="29">SUM(C57:C62)</f>
        <v>15400</v>
      </c>
      <c r="D56" s="80">
        <f t="shared" si="29"/>
        <v>15400</v>
      </c>
      <c r="E56" s="80">
        <f t="shared" ref="E56:G56" si="30">SUM(E57:E62)</f>
        <v>0</v>
      </c>
      <c r="F56" s="80">
        <f t="shared" si="30"/>
        <v>145517</v>
      </c>
      <c r="G56" s="80">
        <f t="shared" si="30"/>
        <v>160917</v>
      </c>
      <c r="H56" s="26">
        <v>3</v>
      </c>
      <c r="I56" s="23"/>
    </row>
    <row r="57" spans="1:9" ht="43.5" customHeight="1" x14ac:dyDescent="0.2">
      <c r="A57" s="43">
        <v>4221</v>
      </c>
      <c r="B57" s="44" t="s">
        <v>25</v>
      </c>
      <c r="C57" s="86">
        <v>5000</v>
      </c>
      <c r="D57" s="86">
        <v>5000</v>
      </c>
      <c r="E57" s="86"/>
      <c r="F57" s="86">
        <v>57517</v>
      </c>
      <c r="G57" s="82">
        <f t="shared" ref="G57:G62" si="31">D57-E57+F57</f>
        <v>62517</v>
      </c>
      <c r="H57" s="39">
        <v>4</v>
      </c>
      <c r="I57" s="32" t="s">
        <v>59</v>
      </c>
    </row>
    <row r="58" spans="1:9" x14ac:dyDescent="0.2">
      <c r="A58" s="43">
        <v>4222</v>
      </c>
      <c r="B58" s="45" t="s">
        <v>27</v>
      </c>
      <c r="C58" s="86">
        <v>100</v>
      </c>
      <c r="D58" s="86">
        <v>100</v>
      </c>
      <c r="E58" s="86"/>
      <c r="F58" s="86"/>
      <c r="G58" s="82">
        <f t="shared" si="31"/>
        <v>100</v>
      </c>
      <c r="H58" s="39">
        <v>4</v>
      </c>
      <c r="I58" s="23"/>
    </row>
    <row r="59" spans="1:9" x14ac:dyDescent="0.2">
      <c r="A59" s="43">
        <v>4223</v>
      </c>
      <c r="B59" s="45" t="s">
        <v>29</v>
      </c>
      <c r="C59" s="86">
        <v>100</v>
      </c>
      <c r="D59" s="86">
        <v>100</v>
      </c>
      <c r="E59" s="86"/>
      <c r="F59" s="86"/>
      <c r="G59" s="82">
        <f t="shared" si="31"/>
        <v>100</v>
      </c>
      <c r="H59" s="39">
        <v>4</v>
      </c>
      <c r="I59" s="23"/>
    </row>
    <row r="60" spans="1:9" ht="30" customHeight="1" x14ac:dyDescent="0.2">
      <c r="A60" s="43">
        <v>4224</v>
      </c>
      <c r="B60" s="44" t="s">
        <v>30</v>
      </c>
      <c r="C60" s="86">
        <v>10000</v>
      </c>
      <c r="D60" s="86">
        <v>10000</v>
      </c>
      <c r="E60" s="86"/>
      <c r="F60" s="86">
        <v>88000</v>
      </c>
      <c r="G60" s="82">
        <f t="shared" si="31"/>
        <v>98000</v>
      </c>
      <c r="H60" s="39">
        <v>4</v>
      </c>
      <c r="I60" s="56" t="s">
        <v>60</v>
      </c>
    </row>
    <row r="61" spans="1:9" x14ac:dyDescent="0.2">
      <c r="A61" s="43">
        <v>4225</v>
      </c>
      <c r="B61" s="45" t="s">
        <v>31</v>
      </c>
      <c r="C61" s="86">
        <v>100</v>
      </c>
      <c r="D61" s="86">
        <v>100</v>
      </c>
      <c r="E61" s="86"/>
      <c r="F61" s="86"/>
      <c r="G61" s="82">
        <f t="shared" si="31"/>
        <v>100</v>
      </c>
      <c r="H61" s="39">
        <v>4</v>
      </c>
      <c r="I61" s="23"/>
    </row>
    <row r="62" spans="1:9" x14ac:dyDescent="0.2">
      <c r="A62" s="43">
        <v>4227</v>
      </c>
      <c r="B62" s="45" t="s">
        <v>32</v>
      </c>
      <c r="C62" s="86">
        <v>100</v>
      </c>
      <c r="D62" s="86">
        <v>100</v>
      </c>
      <c r="E62" s="86"/>
      <c r="F62" s="86"/>
      <c r="G62" s="82">
        <f t="shared" si="31"/>
        <v>100</v>
      </c>
      <c r="H62" s="39">
        <v>4</v>
      </c>
      <c r="I62" s="23"/>
    </row>
    <row r="63" spans="1:9" x14ac:dyDescent="0.2">
      <c r="A63" s="35">
        <v>423</v>
      </c>
      <c r="B63" s="42" t="s">
        <v>43</v>
      </c>
      <c r="C63" s="80">
        <f t="shared" ref="C63:G63" si="32">C64</f>
        <v>50000</v>
      </c>
      <c r="D63" s="80">
        <f t="shared" si="32"/>
        <v>50000</v>
      </c>
      <c r="E63" s="80">
        <f t="shared" si="32"/>
        <v>0</v>
      </c>
      <c r="F63" s="80">
        <f t="shared" si="32"/>
        <v>0</v>
      </c>
      <c r="G63" s="80">
        <f t="shared" si="32"/>
        <v>50000</v>
      </c>
      <c r="H63" s="26">
        <v>3</v>
      </c>
      <c r="I63" s="23"/>
    </row>
    <row r="64" spans="1:9" x14ac:dyDescent="0.2">
      <c r="A64" s="43">
        <v>4231</v>
      </c>
      <c r="B64" s="47" t="s">
        <v>44</v>
      </c>
      <c r="C64" s="81">
        <v>50000</v>
      </c>
      <c r="D64" s="81">
        <v>50000</v>
      </c>
      <c r="E64" s="81"/>
      <c r="F64" s="81"/>
      <c r="G64" s="82">
        <f>D64-E64+F64</f>
        <v>50000</v>
      </c>
      <c r="H64" s="39">
        <v>4</v>
      </c>
      <c r="I64" s="23"/>
    </row>
    <row r="65" spans="1:10" ht="28.5" x14ac:dyDescent="0.2">
      <c r="A65" s="35">
        <v>424</v>
      </c>
      <c r="B65" s="36" t="s">
        <v>46</v>
      </c>
      <c r="C65" s="80">
        <f t="shared" ref="C65:D65" si="33">SUM(C66:C67)</f>
        <v>200</v>
      </c>
      <c r="D65" s="80">
        <f t="shared" si="33"/>
        <v>200</v>
      </c>
      <c r="E65" s="80">
        <f t="shared" ref="E65:G65" si="34">SUM(E66:E67)</f>
        <v>0</v>
      </c>
      <c r="F65" s="80">
        <f t="shared" si="34"/>
        <v>0</v>
      </c>
      <c r="G65" s="80">
        <f t="shared" si="34"/>
        <v>200</v>
      </c>
      <c r="H65" s="26">
        <v>3</v>
      </c>
      <c r="I65" s="23"/>
    </row>
    <row r="66" spans="1:10" x14ac:dyDescent="0.2">
      <c r="A66" s="43">
        <v>4241</v>
      </c>
      <c r="B66" s="45" t="s">
        <v>47</v>
      </c>
      <c r="C66" s="86">
        <v>100</v>
      </c>
      <c r="D66" s="86">
        <v>100</v>
      </c>
      <c r="E66" s="86"/>
      <c r="F66" s="86"/>
      <c r="G66" s="82">
        <f t="shared" ref="G66:G67" si="35">D66-E66+F66</f>
        <v>100</v>
      </c>
      <c r="H66" s="39">
        <v>4</v>
      </c>
      <c r="I66" s="23"/>
    </row>
    <row r="67" spans="1:10" ht="28.5" x14ac:dyDescent="0.2">
      <c r="A67" s="43">
        <v>4242</v>
      </c>
      <c r="B67" s="45" t="s">
        <v>48</v>
      </c>
      <c r="C67" s="86">
        <v>100</v>
      </c>
      <c r="D67" s="86">
        <v>100</v>
      </c>
      <c r="E67" s="86"/>
      <c r="F67" s="86"/>
      <c r="G67" s="82">
        <f t="shared" si="35"/>
        <v>100</v>
      </c>
      <c r="H67" s="39">
        <v>4</v>
      </c>
      <c r="I67" s="23"/>
    </row>
    <row r="68" spans="1:10" x14ac:dyDescent="0.2">
      <c r="A68" s="35">
        <v>426</v>
      </c>
      <c r="B68" s="36" t="s">
        <v>33</v>
      </c>
      <c r="C68" s="80">
        <f t="shared" ref="C68:G68" si="36">C69+C70</f>
        <v>200</v>
      </c>
      <c r="D68" s="80">
        <f t="shared" si="36"/>
        <v>200</v>
      </c>
      <c r="E68" s="80">
        <f t="shared" si="36"/>
        <v>0</v>
      </c>
      <c r="F68" s="80">
        <f t="shared" si="36"/>
        <v>0</v>
      </c>
      <c r="G68" s="80">
        <f t="shared" si="36"/>
        <v>200</v>
      </c>
      <c r="H68" s="26">
        <v>3</v>
      </c>
      <c r="I68" s="23"/>
    </row>
    <row r="69" spans="1:10" x14ac:dyDescent="0.2">
      <c r="A69" s="43">
        <v>4262</v>
      </c>
      <c r="B69" s="45" t="s">
        <v>34</v>
      </c>
      <c r="C69" s="86">
        <v>100</v>
      </c>
      <c r="D69" s="86">
        <v>100</v>
      </c>
      <c r="E69" s="86"/>
      <c r="F69" s="86"/>
      <c r="G69" s="82">
        <f t="shared" ref="G69:G70" si="37">D69-E69+F69</f>
        <v>100</v>
      </c>
      <c r="H69" s="39">
        <v>4</v>
      </c>
      <c r="I69" s="23"/>
    </row>
    <row r="70" spans="1:10" x14ac:dyDescent="0.2">
      <c r="A70" s="43">
        <v>4264</v>
      </c>
      <c r="B70" s="45" t="s">
        <v>35</v>
      </c>
      <c r="C70" s="86">
        <v>100</v>
      </c>
      <c r="D70" s="86">
        <v>100</v>
      </c>
      <c r="E70" s="86"/>
      <c r="F70" s="86"/>
      <c r="G70" s="82">
        <f t="shared" si="37"/>
        <v>100</v>
      </c>
      <c r="H70" s="39">
        <v>4</v>
      </c>
      <c r="I70" s="23"/>
    </row>
    <row r="71" spans="1:10" ht="28.5" x14ac:dyDescent="0.2">
      <c r="A71" s="57">
        <v>71</v>
      </c>
      <c r="B71" s="46" t="s">
        <v>61</v>
      </c>
      <c r="C71" s="93">
        <f t="shared" ref="C71:G73" si="38">C72</f>
        <v>1181</v>
      </c>
      <c r="D71" s="93">
        <f t="shared" si="38"/>
        <v>1181</v>
      </c>
      <c r="E71" s="93">
        <f t="shared" si="38"/>
        <v>0</v>
      </c>
      <c r="F71" s="93">
        <f t="shared" si="38"/>
        <v>0</v>
      </c>
      <c r="G71" s="93">
        <f t="shared" si="38"/>
        <v>1181</v>
      </c>
      <c r="H71" s="26" t="s">
        <v>62</v>
      </c>
      <c r="I71" s="23"/>
    </row>
    <row r="72" spans="1:10" ht="28.5" x14ac:dyDescent="0.2">
      <c r="A72" s="58">
        <v>42</v>
      </c>
      <c r="B72" s="40" t="s">
        <v>20</v>
      </c>
      <c r="C72" s="94">
        <f t="shared" si="38"/>
        <v>1181</v>
      </c>
      <c r="D72" s="94">
        <f t="shared" si="38"/>
        <v>1181</v>
      </c>
      <c r="E72" s="94">
        <f t="shared" si="38"/>
        <v>0</v>
      </c>
      <c r="F72" s="94">
        <f t="shared" si="38"/>
        <v>0</v>
      </c>
      <c r="G72" s="94">
        <f t="shared" si="38"/>
        <v>1181</v>
      </c>
      <c r="H72" s="26">
        <v>2</v>
      </c>
      <c r="I72" s="23"/>
    </row>
    <row r="73" spans="1:10" x14ac:dyDescent="0.2">
      <c r="A73" s="41">
        <v>421</v>
      </c>
      <c r="B73" s="36" t="s">
        <v>21</v>
      </c>
      <c r="C73" s="88">
        <f t="shared" si="38"/>
        <v>1181</v>
      </c>
      <c r="D73" s="88">
        <f t="shared" si="38"/>
        <v>1181</v>
      </c>
      <c r="E73" s="88">
        <f t="shared" si="38"/>
        <v>0</v>
      </c>
      <c r="F73" s="88">
        <f t="shared" si="38"/>
        <v>0</v>
      </c>
      <c r="G73" s="88">
        <f t="shared" si="38"/>
        <v>1181</v>
      </c>
      <c r="H73" s="26">
        <v>3</v>
      </c>
      <c r="I73" s="23"/>
    </row>
    <row r="74" spans="1:10" x14ac:dyDescent="0.2">
      <c r="A74" s="48">
        <v>4214</v>
      </c>
      <c r="B74" s="45" t="s">
        <v>22</v>
      </c>
      <c r="C74" s="86">
        <v>1181</v>
      </c>
      <c r="D74" s="86">
        <v>1181</v>
      </c>
      <c r="E74" s="86"/>
      <c r="F74" s="86"/>
      <c r="G74" s="82">
        <f>D74-E74+F74</f>
        <v>1181</v>
      </c>
      <c r="H74" s="39">
        <v>4</v>
      </c>
      <c r="I74" s="23"/>
    </row>
    <row r="75" spans="1:10" x14ac:dyDescent="0.2">
      <c r="A75" s="27" t="s">
        <v>63</v>
      </c>
      <c r="B75" s="28" t="s">
        <v>64</v>
      </c>
      <c r="C75" s="77">
        <f>C76+C84</f>
        <v>22876419</v>
      </c>
      <c r="D75" s="77">
        <f t="shared" ref="D75:G75" si="39">D76+D84</f>
        <v>22876419</v>
      </c>
      <c r="E75" s="77">
        <f t="shared" si="39"/>
        <v>2725895</v>
      </c>
      <c r="F75" s="77">
        <f t="shared" si="39"/>
        <v>1946931</v>
      </c>
      <c r="G75" s="77">
        <f t="shared" si="39"/>
        <v>22097455</v>
      </c>
      <c r="H75" s="26" t="s">
        <v>16</v>
      </c>
      <c r="I75" s="23" t="s">
        <v>65</v>
      </c>
    </row>
    <row r="76" spans="1:10" x14ac:dyDescent="0.2">
      <c r="A76" s="30">
        <v>11</v>
      </c>
      <c r="B76" s="46" t="s">
        <v>17</v>
      </c>
      <c r="C76" s="78">
        <f t="shared" ref="C76:G76" si="40">C81+C77</f>
        <v>12000000</v>
      </c>
      <c r="D76" s="78">
        <f t="shared" si="40"/>
        <v>12000000</v>
      </c>
      <c r="E76" s="78">
        <f t="shared" si="40"/>
        <v>2100967</v>
      </c>
      <c r="F76" s="78">
        <f t="shared" si="40"/>
        <v>863022</v>
      </c>
      <c r="G76" s="78">
        <f t="shared" si="40"/>
        <v>10762055</v>
      </c>
      <c r="H76" s="26" t="s">
        <v>18</v>
      </c>
      <c r="I76" s="23"/>
    </row>
    <row r="77" spans="1:10" x14ac:dyDescent="0.2">
      <c r="A77" s="33">
        <v>32</v>
      </c>
      <c r="B77" s="40" t="s">
        <v>66</v>
      </c>
      <c r="C77" s="79">
        <f t="shared" ref="C77:G77" si="41">C78</f>
        <v>302352</v>
      </c>
      <c r="D77" s="79">
        <f t="shared" si="41"/>
        <v>302352</v>
      </c>
      <c r="E77" s="79">
        <f t="shared" si="41"/>
        <v>0</v>
      </c>
      <c r="F77" s="79">
        <f t="shared" si="41"/>
        <v>863022</v>
      </c>
      <c r="G77" s="79">
        <f t="shared" si="41"/>
        <v>1165374</v>
      </c>
      <c r="H77" s="26">
        <v>2</v>
      </c>
      <c r="I77" s="23"/>
    </row>
    <row r="78" spans="1:10" x14ac:dyDescent="0.2">
      <c r="A78" s="35">
        <v>323</v>
      </c>
      <c r="B78" s="42" t="s">
        <v>67</v>
      </c>
      <c r="C78" s="80">
        <f t="shared" ref="C78:G78" si="42">SUM(C79:C80)</f>
        <v>302352</v>
      </c>
      <c r="D78" s="80">
        <f t="shared" si="42"/>
        <v>302352</v>
      </c>
      <c r="E78" s="80">
        <f t="shared" si="42"/>
        <v>0</v>
      </c>
      <c r="F78" s="80">
        <f t="shared" si="42"/>
        <v>863022</v>
      </c>
      <c r="G78" s="80">
        <f t="shared" si="42"/>
        <v>1165374</v>
      </c>
      <c r="H78" s="26">
        <v>3</v>
      </c>
      <c r="I78" s="23"/>
      <c r="J78" s="29"/>
    </row>
    <row r="79" spans="1:10" x14ac:dyDescent="0.2">
      <c r="A79" s="43">
        <v>3237</v>
      </c>
      <c r="B79" s="47" t="s">
        <v>68</v>
      </c>
      <c r="C79" s="69">
        <v>185602</v>
      </c>
      <c r="D79" s="69">
        <v>185602</v>
      </c>
      <c r="E79" s="69"/>
      <c r="F79" s="69">
        <v>525787</v>
      </c>
      <c r="G79" s="82">
        <f t="shared" ref="G79:G80" si="43">D79-E79+F79</f>
        <v>711389</v>
      </c>
      <c r="H79" s="39">
        <v>4</v>
      </c>
      <c r="I79" s="23"/>
      <c r="J79" s="29"/>
    </row>
    <row r="80" spans="1:10" x14ac:dyDescent="0.2">
      <c r="A80" s="43">
        <v>3239</v>
      </c>
      <c r="B80" s="47" t="s">
        <v>69</v>
      </c>
      <c r="C80" s="69">
        <v>116750</v>
      </c>
      <c r="D80" s="69">
        <v>116750</v>
      </c>
      <c r="E80" s="69"/>
      <c r="F80" s="69">
        <v>337235</v>
      </c>
      <c r="G80" s="82">
        <f t="shared" si="43"/>
        <v>453985</v>
      </c>
      <c r="H80" s="39">
        <v>4</v>
      </c>
      <c r="I80" s="23"/>
      <c r="J80" s="29"/>
    </row>
    <row r="81" spans="1:10" ht="28.5" x14ac:dyDescent="0.2">
      <c r="A81" s="33">
        <v>45</v>
      </c>
      <c r="B81" s="40" t="s">
        <v>36</v>
      </c>
      <c r="C81" s="79">
        <f t="shared" ref="C81:G82" si="44">C82</f>
        <v>11697648</v>
      </c>
      <c r="D81" s="79">
        <f t="shared" si="44"/>
        <v>11697648</v>
      </c>
      <c r="E81" s="79">
        <f t="shared" si="44"/>
        <v>2100967</v>
      </c>
      <c r="F81" s="79">
        <f t="shared" si="44"/>
        <v>0</v>
      </c>
      <c r="G81" s="79">
        <f t="shared" si="44"/>
        <v>9596681</v>
      </c>
      <c r="H81" s="26">
        <v>2</v>
      </c>
      <c r="I81" s="23"/>
      <c r="J81" s="29"/>
    </row>
    <row r="82" spans="1:10" x14ac:dyDescent="0.2">
      <c r="A82" s="35">
        <v>451</v>
      </c>
      <c r="B82" s="36" t="s">
        <v>37</v>
      </c>
      <c r="C82" s="80">
        <f t="shared" si="44"/>
        <v>11697648</v>
      </c>
      <c r="D82" s="80">
        <f t="shared" si="44"/>
        <v>11697648</v>
      </c>
      <c r="E82" s="80">
        <f t="shared" si="44"/>
        <v>2100967</v>
      </c>
      <c r="F82" s="80">
        <f t="shared" si="44"/>
        <v>0</v>
      </c>
      <c r="G82" s="80">
        <f t="shared" si="44"/>
        <v>9596681</v>
      </c>
      <c r="H82" s="26">
        <v>3</v>
      </c>
      <c r="I82" s="23"/>
      <c r="J82" s="29"/>
    </row>
    <row r="83" spans="1:10" x14ac:dyDescent="0.2">
      <c r="A83" s="43">
        <v>4511</v>
      </c>
      <c r="B83" s="38" t="s">
        <v>37</v>
      </c>
      <c r="C83" s="69">
        <v>11697648</v>
      </c>
      <c r="D83" s="69">
        <v>11697648</v>
      </c>
      <c r="E83" s="69">
        <v>2100967</v>
      </c>
      <c r="F83" s="69"/>
      <c r="G83" s="82">
        <f>D83-E83+F83</f>
        <v>9596681</v>
      </c>
      <c r="H83" s="39">
        <v>4</v>
      </c>
      <c r="I83" s="23"/>
    </row>
    <row r="84" spans="1:10" x14ac:dyDescent="0.2">
      <c r="A84" s="30">
        <v>815</v>
      </c>
      <c r="B84" s="46" t="s">
        <v>71</v>
      </c>
      <c r="C84" s="95">
        <f t="shared" ref="C84:G84" si="45">C85+C90</f>
        <v>10876419</v>
      </c>
      <c r="D84" s="95">
        <f t="shared" si="45"/>
        <v>10876419</v>
      </c>
      <c r="E84" s="95">
        <f t="shared" si="45"/>
        <v>624928</v>
      </c>
      <c r="F84" s="95">
        <f t="shared" si="45"/>
        <v>1083909</v>
      </c>
      <c r="G84" s="95">
        <f t="shared" si="45"/>
        <v>11335400</v>
      </c>
      <c r="H84" s="26" t="s">
        <v>72</v>
      </c>
      <c r="I84" s="23"/>
    </row>
    <row r="85" spans="1:10" x14ac:dyDescent="0.2">
      <c r="A85" s="33">
        <v>32</v>
      </c>
      <c r="B85" s="40" t="s">
        <v>66</v>
      </c>
      <c r="C85" s="96">
        <f t="shared" ref="C85:G85" si="46">C86</f>
        <v>253852</v>
      </c>
      <c r="D85" s="96">
        <f t="shared" si="46"/>
        <v>253852</v>
      </c>
      <c r="E85" s="96">
        <f t="shared" si="46"/>
        <v>0</v>
      </c>
      <c r="F85" s="96">
        <f t="shared" si="46"/>
        <v>1083909</v>
      </c>
      <c r="G85" s="96">
        <f t="shared" si="46"/>
        <v>1337761</v>
      </c>
      <c r="H85" s="59">
        <v>2</v>
      </c>
      <c r="I85" s="34"/>
    </row>
    <row r="86" spans="1:10" x14ac:dyDescent="0.2">
      <c r="A86" s="35">
        <v>323</v>
      </c>
      <c r="B86" s="36" t="s">
        <v>67</v>
      </c>
      <c r="C86" s="97">
        <f t="shared" ref="C86:D86" si="47">SUM(C87:C89)</f>
        <v>253852</v>
      </c>
      <c r="D86" s="97">
        <f t="shared" si="47"/>
        <v>253852</v>
      </c>
      <c r="E86" s="97">
        <f t="shared" ref="E86:G86" si="48">SUM(E87:E89)</f>
        <v>0</v>
      </c>
      <c r="F86" s="97">
        <f t="shared" si="48"/>
        <v>1083909</v>
      </c>
      <c r="G86" s="97">
        <f t="shared" si="48"/>
        <v>1337761</v>
      </c>
      <c r="H86" s="59">
        <v>3</v>
      </c>
      <c r="I86" s="60"/>
    </row>
    <row r="87" spans="1:10" x14ac:dyDescent="0.2">
      <c r="A87" s="43">
        <v>3233</v>
      </c>
      <c r="B87" s="38" t="s">
        <v>70</v>
      </c>
      <c r="C87" s="69">
        <v>0</v>
      </c>
      <c r="D87" s="69">
        <v>0</v>
      </c>
      <c r="E87" s="69"/>
      <c r="F87" s="69">
        <v>2794</v>
      </c>
      <c r="G87" s="82">
        <f t="shared" ref="G87:G89" si="49">D87-E87+F87</f>
        <v>2794</v>
      </c>
      <c r="H87" s="39">
        <v>4</v>
      </c>
      <c r="I87" s="23"/>
    </row>
    <row r="88" spans="1:10" x14ac:dyDescent="0.2">
      <c r="A88" s="43">
        <v>3237</v>
      </c>
      <c r="B88" s="38" t="s">
        <v>68</v>
      </c>
      <c r="C88" s="69">
        <v>164256</v>
      </c>
      <c r="D88" s="69">
        <v>164256</v>
      </c>
      <c r="E88" s="69"/>
      <c r="F88" s="69">
        <v>1081115</v>
      </c>
      <c r="G88" s="82">
        <f t="shared" si="49"/>
        <v>1245371</v>
      </c>
      <c r="H88" s="39">
        <v>4</v>
      </c>
      <c r="I88" s="23"/>
    </row>
    <row r="89" spans="1:10" x14ac:dyDescent="0.2">
      <c r="A89" s="43">
        <v>3239</v>
      </c>
      <c r="B89" s="38" t="s">
        <v>69</v>
      </c>
      <c r="C89" s="69">
        <v>89596</v>
      </c>
      <c r="D89" s="69">
        <v>89596</v>
      </c>
      <c r="E89" s="69"/>
      <c r="F89" s="69"/>
      <c r="G89" s="82">
        <f t="shared" si="49"/>
        <v>89596</v>
      </c>
      <c r="H89" s="39">
        <v>4</v>
      </c>
      <c r="I89" s="23"/>
    </row>
    <row r="90" spans="1:10" ht="28.5" x14ac:dyDescent="0.2">
      <c r="A90" s="33">
        <v>45</v>
      </c>
      <c r="B90" s="40" t="s">
        <v>36</v>
      </c>
      <c r="C90" s="96">
        <f t="shared" ref="C90:G91" si="50">C91</f>
        <v>10622567</v>
      </c>
      <c r="D90" s="96">
        <f t="shared" si="50"/>
        <v>10622567</v>
      </c>
      <c r="E90" s="96">
        <f t="shared" si="50"/>
        <v>624928</v>
      </c>
      <c r="F90" s="96">
        <f t="shared" si="50"/>
        <v>0</v>
      </c>
      <c r="G90" s="96">
        <f t="shared" si="50"/>
        <v>9997639</v>
      </c>
      <c r="H90" s="59">
        <v>2</v>
      </c>
      <c r="I90" s="34"/>
    </row>
    <row r="91" spans="1:10" x14ac:dyDescent="0.2">
      <c r="A91" s="35">
        <v>451</v>
      </c>
      <c r="B91" s="36" t="s">
        <v>37</v>
      </c>
      <c r="C91" s="97">
        <f t="shared" si="50"/>
        <v>10622567</v>
      </c>
      <c r="D91" s="97">
        <f t="shared" si="50"/>
        <v>10622567</v>
      </c>
      <c r="E91" s="97">
        <f t="shared" si="50"/>
        <v>624928</v>
      </c>
      <c r="F91" s="97">
        <f t="shared" si="50"/>
        <v>0</v>
      </c>
      <c r="G91" s="97">
        <f t="shared" si="50"/>
        <v>9997639</v>
      </c>
      <c r="H91" s="59">
        <v>3</v>
      </c>
      <c r="I91" s="60"/>
    </row>
    <row r="92" spans="1:10" x14ac:dyDescent="0.2">
      <c r="A92" s="43">
        <v>4511</v>
      </c>
      <c r="B92" s="38" t="s">
        <v>37</v>
      </c>
      <c r="C92" s="69">
        <v>10622567</v>
      </c>
      <c r="D92" s="69">
        <v>10622567</v>
      </c>
      <c r="E92" s="69">
        <v>624928</v>
      </c>
      <c r="F92" s="69"/>
      <c r="G92" s="82">
        <f>D92-E92+F92</f>
        <v>9997639</v>
      </c>
      <c r="H92" s="39">
        <v>4</v>
      </c>
      <c r="I92" s="23"/>
    </row>
    <row r="93" spans="1:10" ht="85.5" x14ac:dyDescent="0.2">
      <c r="A93" s="27" t="s">
        <v>73</v>
      </c>
      <c r="B93" s="28" t="s">
        <v>74</v>
      </c>
      <c r="C93" s="77">
        <f>C94+C105</f>
        <v>0</v>
      </c>
      <c r="D93" s="77">
        <f>D94+D105</f>
        <v>0</v>
      </c>
      <c r="E93" s="77">
        <f>E94+E105</f>
        <v>0</v>
      </c>
      <c r="F93" s="77">
        <f>F94+F105</f>
        <v>22893</v>
      </c>
      <c r="G93" s="77">
        <f>G94+G105</f>
        <v>22893</v>
      </c>
      <c r="H93" s="26" t="s">
        <v>16</v>
      </c>
      <c r="I93" s="61"/>
    </row>
    <row r="94" spans="1:10" x14ac:dyDescent="0.2">
      <c r="A94" s="30">
        <v>12</v>
      </c>
      <c r="B94" s="46" t="s">
        <v>75</v>
      </c>
      <c r="C94" s="78">
        <f>C95+C100</f>
        <v>0</v>
      </c>
      <c r="D94" s="78">
        <f t="shared" ref="D94:G94" si="51">D95+D100</f>
        <v>0</v>
      </c>
      <c r="E94" s="78">
        <f t="shared" si="51"/>
        <v>0</v>
      </c>
      <c r="F94" s="78">
        <f t="shared" si="51"/>
        <v>3434</v>
      </c>
      <c r="G94" s="78">
        <f t="shared" si="51"/>
        <v>3434</v>
      </c>
      <c r="H94" s="26" t="s">
        <v>76</v>
      </c>
      <c r="I94" s="23"/>
    </row>
    <row r="95" spans="1:10" x14ac:dyDescent="0.2">
      <c r="A95" s="33">
        <v>31</v>
      </c>
      <c r="B95" s="40" t="s">
        <v>77</v>
      </c>
      <c r="C95" s="79">
        <f>C96+C98</f>
        <v>0</v>
      </c>
      <c r="D95" s="79">
        <f t="shared" ref="D95:G95" si="52">D96+D98</f>
        <v>0</v>
      </c>
      <c r="E95" s="79">
        <f t="shared" si="52"/>
        <v>0</v>
      </c>
      <c r="F95" s="79">
        <f t="shared" si="52"/>
        <v>894</v>
      </c>
      <c r="G95" s="79">
        <f t="shared" si="52"/>
        <v>894</v>
      </c>
      <c r="H95" s="26">
        <v>2</v>
      </c>
      <c r="I95" s="23"/>
    </row>
    <row r="96" spans="1:10" x14ac:dyDescent="0.2">
      <c r="A96" s="35">
        <v>311</v>
      </c>
      <c r="B96" s="36" t="s">
        <v>78</v>
      </c>
      <c r="C96" s="80">
        <f t="shared" ref="C96:G96" si="53">C97</f>
        <v>0</v>
      </c>
      <c r="D96" s="80">
        <f t="shared" si="53"/>
        <v>0</v>
      </c>
      <c r="E96" s="80">
        <f t="shared" si="53"/>
        <v>0</v>
      </c>
      <c r="F96" s="80">
        <f t="shared" si="53"/>
        <v>767</v>
      </c>
      <c r="G96" s="80">
        <f t="shared" si="53"/>
        <v>767</v>
      </c>
      <c r="H96" s="26">
        <v>3</v>
      </c>
      <c r="I96" s="23"/>
    </row>
    <row r="97" spans="1:17" ht="28.5" x14ac:dyDescent="0.2">
      <c r="A97" s="43">
        <v>3111</v>
      </c>
      <c r="B97" s="45" t="s">
        <v>79</v>
      </c>
      <c r="C97" s="86"/>
      <c r="D97" s="86"/>
      <c r="E97" s="86"/>
      <c r="F97" s="86">
        <v>767</v>
      </c>
      <c r="G97" s="82">
        <f>D97-E97+F97</f>
        <v>767</v>
      </c>
      <c r="H97" s="39">
        <v>4</v>
      </c>
      <c r="I97" s="32" t="s">
        <v>80</v>
      </c>
    </row>
    <row r="98" spans="1:17" x14ac:dyDescent="0.2">
      <c r="A98" s="35">
        <v>313</v>
      </c>
      <c r="B98" s="36" t="s">
        <v>82</v>
      </c>
      <c r="C98" s="80">
        <f t="shared" ref="C98:G98" si="54">C99</f>
        <v>0</v>
      </c>
      <c r="D98" s="80">
        <f t="shared" si="54"/>
        <v>0</v>
      </c>
      <c r="E98" s="80">
        <f t="shared" si="54"/>
        <v>0</v>
      </c>
      <c r="F98" s="80">
        <f t="shared" si="54"/>
        <v>127</v>
      </c>
      <c r="G98" s="80">
        <f t="shared" si="54"/>
        <v>127</v>
      </c>
      <c r="H98" s="26">
        <v>3</v>
      </c>
      <c r="I98" s="23"/>
    </row>
    <row r="99" spans="1:17" ht="30" customHeight="1" x14ac:dyDescent="0.25">
      <c r="A99" s="43">
        <v>3132</v>
      </c>
      <c r="B99" s="44" t="s">
        <v>83</v>
      </c>
      <c r="C99" s="86"/>
      <c r="D99" s="86"/>
      <c r="E99" s="86"/>
      <c r="F99" s="86">
        <v>127</v>
      </c>
      <c r="G99" s="82">
        <f>D99-E99+F99</f>
        <v>127</v>
      </c>
      <c r="H99" s="39">
        <v>4</v>
      </c>
      <c r="I99" s="62" t="s">
        <v>84</v>
      </c>
      <c r="J99" s="63"/>
      <c r="K99"/>
      <c r="L99"/>
      <c r="M99"/>
      <c r="N99"/>
      <c r="O99"/>
      <c r="P99"/>
      <c r="Q99"/>
    </row>
    <row r="100" spans="1:17" ht="15" x14ac:dyDescent="0.25">
      <c r="A100" s="33">
        <v>32</v>
      </c>
      <c r="B100" s="40" t="s">
        <v>66</v>
      </c>
      <c r="C100" s="79">
        <f>C101+C103</f>
        <v>0</v>
      </c>
      <c r="D100" s="79">
        <f t="shared" ref="D100:G100" si="55">D101+D103</f>
        <v>0</v>
      </c>
      <c r="E100" s="79">
        <f t="shared" si="55"/>
        <v>0</v>
      </c>
      <c r="F100" s="79">
        <f t="shared" si="55"/>
        <v>2540</v>
      </c>
      <c r="G100" s="79">
        <f t="shared" si="55"/>
        <v>2540</v>
      </c>
      <c r="H100" s="26">
        <v>2</v>
      </c>
      <c r="I100" s="26"/>
      <c r="J100" s="63"/>
      <c r="K100"/>
      <c r="L100"/>
      <c r="M100"/>
      <c r="N100"/>
      <c r="O100"/>
      <c r="P100"/>
      <c r="Q100"/>
    </row>
    <row r="101" spans="1:17" ht="15" x14ac:dyDescent="0.25">
      <c r="A101" s="35">
        <v>321</v>
      </c>
      <c r="B101" s="36" t="s">
        <v>85</v>
      </c>
      <c r="C101" s="80">
        <f>SUM(C102:C102)</f>
        <v>0</v>
      </c>
      <c r="D101" s="80">
        <f>SUM(D102:D102)</f>
        <v>0</v>
      </c>
      <c r="E101" s="80">
        <f>SUM(E102:E102)</f>
        <v>0</v>
      </c>
      <c r="F101" s="80">
        <f>SUM(F102:F102)</f>
        <v>6</v>
      </c>
      <c r="G101" s="80">
        <f>SUM(G102:G102)</f>
        <v>6</v>
      </c>
      <c r="H101" s="26">
        <v>3</v>
      </c>
      <c r="I101" s="26"/>
      <c r="J101" s="63"/>
      <c r="K101"/>
      <c r="L101"/>
      <c r="M101"/>
      <c r="N101"/>
      <c r="O101"/>
      <c r="P101"/>
      <c r="Q101"/>
    </row>
    <row r="102" spans="1:17" ht="29.25" x14ac:dyDescent="0.25">
      <c r="A102" s="43">
        <v>3212</v>
      </c>
      <c r="B102" s="45" t="s">
        <v>87</v>
      </c>
      <c r="C102" s="86"/>
      <c r="D102" s="86"/>
      <c r="E102" s="86"/>
      <c r="F102" s="86">
        <v>6</v>
      </c>
      <c r="G102" s="82">
        <f t="shared" ref="G102" si="56">D102-E102+F102</f>
        <v>6</v>
      </c>
      <c r="H102" s="39">
        <v>4</v>
      </c>
      <c r="I102" s="62" t="s">
        <v>88</v>
      </c>
      <c r="J102" s="63"/>
      <c r="K102"/>
      <c r="L102"/>
      <c r="M102"/>
      <c r="N102"/>
      <c r="O102"/>
      <c r="P102"/>
      <c r="Q102"/>
    </row>
    <row r="103" spans="1:17" ht="15" x14ac:dyDescent="0.25">
      <c r="A103" s="35">
        <v>323</v>
      </c>
      <c r="B103" s="36" t="s">
        <v>67</v>
      </c>
      <c r="C103" s="80">
        <f>SUM(C104:C104)</f>
        <v>0</v>
      </c>
      <c r="D103" s="80">
        <f>SUM(D104:D104)</f>
        <v>0</v>
      </c>
      <c r="E103" s="80">
        <f>SUM(E104:E104)</f>
        <v>0</v>
      </c>
      <c r="F103" s="80">
        <f>SUM(F104:F104)</f>
        <v>2534</v>
      </c>
      <c r="G103" s="80">
        <f>SUM(G104:G104)</f>
        <v>2534</v>
      </c>
      <c r="H103" s="26">
        <v>3</v>
      </c>
      <c r="I103" s="26"/>
      <c r="J103" s="63"/>
      <c r="K103"/>
      <c r="L103"/>
      <c r="M103"/>
      <c r="N103"/>
      <c r="O103"/>
      <c r="P103"/>
      <c r="Q103"/>
    </row>
    <row r="104" spans="1:17" ht="45.75" customHeight="1" x14ac:dyDescent="0.25">
      <c r="A104" s="43">
        <v>3237</v>
      </c>
      <c r="B104" s="44" t="s">
        <v>68</v>
      </c>
      <c r="C104" s="86"/>
      <c r="D104" s="86"/>
      <c r="E104" s="86"/>
      <c r="F104" s="86">
        <v>2534</v>
      </c>
      <c r="G104" s="82">
        <f t="shared" ref="G104" si="57">D104-E104+F104</f>
        <v>2534</v>
      </c>
      <c r="H104" s="39">
        <v>4</v>
      </c>
      <c r="I104" s="62" t="s">
        <v>93</v>
      </c>
      <c r="J104" s="63"/>
      <c r="K104"/>
      <c r="L104"/>
      <c r="M104"/>
      <c r="N104"/>
      <c r="O104"/>
      <c r="P104"/>
      <c r="Q104"/>
    </row>
    <row r="105" spans="1:17" x14ac:dyDescent="0.2">
      <c r="A105" s="30">
        <v>561</v>
      </c>
      <c r="B105" s="46" t="s">
        <v>94</v>
      </c>
      <c r="C105" s="78">
        <f>C106+C111</f>
        <v>0</v>
      </c>
      <c r="D105" s="78">
        <f t="shared" ref="D105:G105" si="58">D106+D111</f>
        <v>0</v>
      </c>
      <c r="E105" s="78">
        <f t="shared" si="58"/>
        <v>0</v>
      </c>
      <c r="F105" s="78">
        <f t="shared" si="58"/>
        <v>19459</v>
      </c>
      <c r="G105" s="78">
        <f t="shared" si="58"/>
        <v>19459</v>
      </c>
      <c r="H105" s="26" t="s">
        <v>95</v>
      </c>
      <c r="I105" s="23"/>
    </row>
    <row r="106" spans="1:17" x14ac:dyDescent="0.2">
      <c r="A106" s="33">
        <v>31</v>
      </c>
      <c r="B106" s="40" t="s">
        <v>77</v>
      </c>
      <c r="C106" s="79">
        <f>C107+C109</f>
        <v>0</v>
      </c>
      <c r="D106" s="79">
        <f t="shared" ref="D106:G106" si="59">D107+D109</f>
        <v>0</v>
      </c>
      <c r="E106" s="79">
        <f t="shared" si="59"/>
        <v>0</v>
      </c>
      <c r="F106" s="79">
        <f t="shared" si="59"/>
        <v>5067</v>
      </c>
      <c r="G106" s="79">
        <f t="shared" si="59"/>
        <v>5067</v>
      </c>
      <c r="H106" s="26">
        <v>2</v>
      </c>
      <c r="I106" s="23"/>
    </row>
    <row r="107" spans="1:17" x14ac:dyDescent="0.2">
      <c r="A107" s="35">
        <v>311</v>
      </c>
      <c r="B107" s="36" t="s">
        <v>78</v>
      </c>
      <c r="C107" s="80">
        <f t="shared" ref="C107:G107" si="60">C108</f>
        <v>0</v>
      </c>
      <c r="D107" s="80">
        <f t="shared" si="60"/>
        <v>0</v>
      </c>
      <c r="E107" s="80">
        <f t="shared" si="60"/>
        <v>0</v>
      </c>
      <c r="F107" s="80">
        <f t="shared" si="60"/>
        <v>4349</v>
      </c>
      <c r="G107" s="80">
        <f t="shared" si="60"/>
        <v>4349</v>
      </c>
      <c r="H107" s="26">
        <v>3</v>
      </c>
      <c r="I107" s="23"/>
    </row>
    <row r="108" spans="1:17" ht="28.5" x14ac:dyDescent="0.2">
      <c r="A108" s="43">
        <v>3111</v>
      </c>
      <c r="B108" s="45" t="s">
        <v>79</v>
      </c>
      <c r="C108" s="86"/>
      <c r="D108" s="86"/>
      <c r="E108" s="86"/>
      <c r="F108" s="86">
        <v>4349</v>
      </c>
      <c r="G108" s="82">
        <f>D108-E108+F108</f>
        <v>4349</v>
      </c>
      <c r="H108" s="39">
        <v>4</v>
      </c>
      <c r="I108" s="32" t="s">
        <v>80</v>
      </c>
    </row>
    <row r="109" spans="1:17" x14ac:dyDescent="0.2">
      <c r="A109" s="35">
        <v>313</v>
      </c>
      <c r="B109" s="36" t="s">
        <v>82</v>
      </c>
      <c r="C109" s="80">
        <f t="shared" ref="C109:G109" si="61">C110</f>
        <v>0</v>
      </c>
      <c r="D109" s="80">
        <f t="shared" si="61"/>
        <v>0</v>
      </c>
      <c r="E109" s="80">
        <f t="shared" si="61"/>
        <v>0</v>
      </c>
      <c r="F109" s="80">
        <f t="shared" si="61"/>
        <v>718</v>
      </c>
      <c r="G109" s="80">
        <f t="shared" si="61"/>
        <v>718</v>
      </c>
      <c r="H109" s="26">
        <v>3</v>
      </c>
      <c r="I109" s="23"/>
    </row>
    <row r="110" spans="1:17" ht="30.75" customHeight="1" x14ac:dyDescent="0.2">
      <c r="A110" s="43">
        <v>3132</v>
      </c>
      <c r="B110" s="45" t="s">
        <v>83</v>
      </c>
      <c r="C110" s="86"/>
      <c r="D110" s="86"/>
      <c r="E110" s="86"/>
      <c r="F110" s="86">
        <v>718</v>
      </c>
      <c r="G110" s="82">
        <f>D110-E110+F110</f>
        <v>718</v>
      </c>
      <c r="H110" s="39">
        <v>4</v>
      </c>
      <c r="I110" s="62" t="s">
        <v>84</v>
      </c>
    </row>
    <row r="111" spans="1:17" x14ac:dyDescent="0.2">
      <c r="A111" s="33">
        <v>32</v>
      </c>
      <c r="B111" s="40" t="s">
        <v>66</v>
      </c>
      <c r="C111" s="79">
        <f>C112+C114</f>
        <v>0</v>
      </c>
      <c r="D111" s="79">
        <f t="shared" ref="D111:G111" si="62">D112+D114</f>
        <v>0</v>
      </c>
      <c r="E111" s="79">
        <f t="shared" si="62"/>
        <v>0</v>
      </c>
      <c r="F111" s="79">
        <f t="shared" si="62"/>
        <v>14392</v>
      </c>
      <c r="G111" s="79">
        <f t="shared" si="62"/>
        <v>14392</v>
      </c>
      <c r="H111" s="26">
        <v>2</v>
      </c>
      <c r="I111" s="26"/>
    </row>
    <row r="112" spans="1:17" x14ac:dyDescent="0.2">
      <c r="A112" s="35">
        <v>321</v>
      </c>
      <c r="B112" s="36" t="s">
        <v>85</v>
      </c>
      <c r="C112" s="80">
        <f>SUM(C113:C113)</f>
        <v>0</v>
      </c>
      <c r="D112" s="80">
        <f>SUM(D113:D113)</f>
        <v>0</v>
      </c>
      <c r="E112" s="80">
        <f>SUM(E113:E113)</f>
        <v>0</v>
      </c>
      <c r="F112" s="80">
        <f>SUM(F113:F113)</f>
        <v>33</v>
      </c>
      <c r="G112" s="80">
        <f>SUM(G113:G113)</f>
        <v>33</v>
      </c>
      <c r="H112" s="26">
        <v>3</v>
      </c>
      <c r="I112" s="26"/>
    </row>
    <row r="113" spans="1:9" ht="28.5" x14ac:dyDescent="0.2">
      <c r="A113" s="43">
        <v>3212</v>
      </c>
      <c r="B113" s="38" t="s">
        <v>87</v>
      </c>
      <c r="C113" s="69"/>
      <c r="D113" s="69"/>
      <c r="E113" s="69"/>
      <c r="F113" s="69">
        <v>33</v>
      </c>
      <c r="G113" s="82">
        <f t="shared" ref="G113" si="63">D113-E113+F113</f>
        <v>33</v>
      </c>
      <c r="H113" s="39">
        <v>4</v>
      </c>
      <c r="I113" s="62" t="s">
        <v>88</v>
      </c>
    </row>
    <row r="114" spans="1:9" x14ac:dyDescent="0.2">
      <c r="A114" s="35">
        <v>323</v>
      </c>
      <c r="B114" s="36" t="s">
        <v>67</v>
      </c>
      <c r="C114" s="80">
        <f>SUM(C115:C115)</f>
        <v>0</v>
      </c>
      <c r="D114" s="80">
        <f>SUM(D115:D115)</f>
        <v>0</v>
      </c>
      <c r="E114" s="80">
        <f>SUM(E115:E115)</f>
        <v>0</v>
      </c>
      <c r="F114" s="80">
        <f>SUM(F115:F115)</f>
        <v>14359</v>
      </c>
      <c r="G114" s="80">
        <f>SUM(G115:G115)</f>
        <v>14359</v>
      </c>
      <c r="H114" s="26">
        <v>3</v>
      </c>
      <c r="I114" s="26"/>
    </row>
    <row r="115" spans="1:9" ht="42" customHeight="1" x14ac:dyDescent="0.2">
      <c r="A115" s="43">
        <v>3237</v>
      </c>
      <c r="B115" s="38" t="s">
        <v>68</v>
      </c>
      <c r="C115" s="69"/>
      <c r="D115" s="69"/>
      <c r="E115" s="69"/>
      <c r="F115" s="69">
        <v>14359</v>
      </c>
      <c r="G115" s="82">
        <f t="shared" ref="G115" si="64">D115-E115+F115</f>
        <v>14359</v>
      </c>
      <c r="H115" s="39">
        <v>4</v>
      </c>
      <c r="I115" s="62" t="s">
        <v>93</v>
      </c>
    </row>
    <row r="116" spans="1:9" ht="28.5" x14ac:dyDescent="0.2">
      <c r="A116" s="24">
        <v>3605</v>
      </c>
      <c r="B116" s="25" t="s">
        <v>96</v>
      </c>
      <c r="C116" s="76">
        <f>C117+C256</f>
        <v>252264822</v>
      </c>
      <c r="D116" s="76">
        <f>D117+D256</f>
        <v>252264822</v>
      </c>
      <c r="E116" s="76">
        <f>E117+E256</f>
        <v>6529611</v>
      </c>
      <c r="F116" s="76">
        <f>F117+F256</f>
        <v>29480040</v>
      </c>
      <c r="G116" s="76">
        <f>G117+G256</f>
        <v>275215251</v>
      </c>
      <c r="H116" s="26" t="s">
        <v>13</v>
      </c>
      <c r="I116" s="23"/>
    </row>
    <row r="117" spans="1:9" x14ac:dyDescent="0.2">
      <c r="A117" s="27" t="s">
        <v>97</v>
      </c>
      <c r="B117" s="28" t="s">
        <v>98</v>
      </c>
      <c r="C117" s="77">
        <f>C118+C127+C168+C217+C233</f>
        <v>252118504</v>
      </c>
      <c r="D117" s="77">
        <f t="shared" ref="D117:G117" si="65">D118+D127+D168+D217+D233</f>
        <v>252118504</v>
      </c>
      <c r="E117" s="77">
        <f t="shared" si="65"/>
        <v>6529611</v>
      </c>
      <c r="F117" s="77">
        <f t="shared" si="65"/>
        <v>29450040</v>
      </c>
      <c r="G117" s="77">
        <f t="shared" si="65"/>
        <v>275038933</v>
      </c>
      <c r="H117" s="26" t="s">
        <v>16</v>
      </c>
      <c r="I117" s="23"/>
    </row>
    <row r="118" spans="1:9" x14ac:dyDescent="0.2">
      <c r="A118" s="30">
        <v>11</v>
      </c>
      <c r="B118" s="46" t="s">
        <v>17</v>
      </c>
      <c r="C118" s="78">
        <f>C119+C124</f>
        <v>1592779</v>
      </c>
      <c r="D118" s="78">
        <f>D119+D124</f>
        <v>1592779</v>
      </c>
      <c r="E118" s="78">
        <f t="shared" ref="E118:G118" si="66">E119+E124</f>
        <v>0</v>
      </c>
      <c r="F118" s="78">
        <f t="shared" si="66"/>
        <v>0</v>
      </c>
      <c r="G118" s="78">
        <f t="shared" si="66"/>
        <v>1592779</v>
      </c>
      <c r="H118" s="26" t="s">
        <v>18</v>
      </c>
      <c r="I118" s="23"/>
    </row>
    <row r="119" spans="1:9" x14ac:dyDescent="0.2">
      <c r="A119" s="33">
        <v>31</v>
      </c>
      <c r="B119" s="40" t="s">
        <v>77</v>
      </c>
      <c r="C119" s="79">
        <f>C120+C122</f>
        <v>210133</v>
      </c>
      <c r="D119" s="79">
        <f>D120+D122</f>
        <v>210133</v>
      </c>
      <c r="E119" s="79">
        <f t="shared" ref="E119:G119" si="67">E120+E122</f>
        <v>0</v>
      </c>
      <c r="F119" s="79">
        <f t="shared" si="67"/>
        <v>0</v>
      </c>
      <c r="G119" s="79">
        <f t="shared" si="67"/>
        <v>210133</v>
      </c>
      <c r="H119" s="26">
        <v>2</v>
      </c>
      <c r="I119" s="23"/>
    </row>
    <row r="120" spans="1:9" x14ac:dyDescent="0.2">
      <c r="A120" s="35">
        <v>311</v>
      </c>
      <c r="B120" s="36" t="s">
        <v>78</v>
      </c>
      <c r="C120" s="80">
        <f t="shared" ref="C120:G120" si="68">C121</f>
        <v>180371</v>
      </c>
      <c r="D120" s="80">
        <f t="shared" si="68"/>
        <v>180371</v>
      </c>
      <c r="E120" s="80">
        <f t="shared" si="68"/>
        <v>0</v>
      </c>
      <c r="F120" s="80">
        <f t="shared" si="68"/>
        <v>0</v>
      </c>
      <c r="G120" s="80">
        <f t="shared" si="68"/>
        <v>180371</v>
      </c>
      <c r="H120" s="26">
        <v>3</v>
      </c>
      <c r="I120" s="23"/>
    </row>
    <row r="121" spans="1:9" x14ac:dyDescent="0.2">
      <c r="A121" s="43">
        <v>3111</v>
      </c>
      <c r="B121" s="38" t="s">
        <v>79</v>
      </c>
      <c r="C121" s="82">
        <v>180371</v>
      </c>
      <c r="D121" s="82">
        <v>180371</v>
      </c>
      <c r="E121" s="82"/>
      <c r="F121" s="82"/>
      <c r="G121" s="82">
        <f>D121-E121+F121</f>
        <v>180371</v>
      </c>
      <c r="H121" s="26">
        <v>4</v>
      </c>
      <c r="I121" s="23"/>
    </row>
    <row r="122" spans="1:9" x14ac:dyDescent="0.2">
      <c r="A122" s="35">
        <v>313</v>
      </c>
      <c r="B122" s="36" t="s">
        <v>82</v>
      </c>
      <c r="C122" s="80">
        <f t="shared" ref="C122:G122" si="69">SUM(C123:C123)</f>
        <v>29762</v>
      </c>
      <c r="D122" s="80">
        <f t="shared" si="69"/>
        <v>29762</v>
      </c>
      <c r="E122" s="80">
        <f t="shared" si="69"/>
        <v>0</v>
      </c>
      <c r="F122" s="80">
        <f t="shared" si="69"/>
        <v>0</v>
      </c>
      <c r="G122" s="80">
        <f t="shared" si="69"/>
        <v>29762</v>
      </c>
      <c r="H122" s="26">
        <v>3</v>
      </c>
      <c r="I122" s="23"/>
    </row>
    <row r="123" spans="1:9" x14ac:dyDescent="0.2">
      <c r="A123" s="43">
        <v>3132</v>
      </c>
      <c r="B123" s="38" t="s">
        <v>83</v>
      </c>
      <c r="C123" s="69">
        <v>29762</v>
      </c>
      <c r="D123" s="69">
        <v>29762</v>
      </c>
      <c r="E123" s="69"/>
      <c r="F123" s="69"/>
      <c r="G123" s="82">
        <f>D123-E123+F123</f>
        <v>29762</v>
      </c>
      <c r="H123" s="39">
        <v>4</v>
      </c>
      <c r="I123" s="23"/>
    </row>
    <row r="124" spans="1:9" x14ac:dyDescent="0.2">
      <c r="A124" s="33">
        <v>32</v>
      </c>
      <c r="B124" s="40" t="s">
        <v>66</v>
      </c>
      <c r="C124" s="79">
        <f t="shared" ref="C124:G125" si="70">C125</f>
        <v>1382646</v>
      </c>
      <c r="D124" s="79">
        <f t="shared" si="70"/>
        <v>1382646</v>
      </c>
      <c r="E124" s="79">
        <f t="shared" si="70"/>
        <v>0</v>
      </c>
      <c r="F124" s="79">
        <f t="shared" si="70"/>
        <v>0</v>
      </c>
      <c r="G124" s="79">
        <f t="shared" si="70"/>
        <v>1382646</v>
      </c>
      <c r="H124" s="26">
        <v>2</v>
      </c>
      <c r="I124" s="23"/>
    </row>
    <row r="125" spans="1:9" x14ac:dyDescent="0.2">
      <c r="A125" s="35">
        <v>322</v>
      </c>
      <c r="B125" s="36" t="s">
        <v>90</v>
      </c>
      <c r="C125" s="80">
        <f t="shared" si="70"/>
        <v>1382646</v>
      </c>
      <c r="D125" s="80">
        <f t="shared" si="70"/>
        <v>1382646</v>
      </c>
      <c r="E125" s="80">
        <f t="shared" si="70"/>
        <v>0</v>
      </c>
      <c r="F125" s="80">
        <f t="shared" si="70"/>
        <v>0</v>
      </c>
      <c r="G125" s="80">
        <f t="shared" si="70"/>
        <v>1382646</v>
      </c>
      <c r="H125" s="26">
        <v>3</v>
      </c>
      <c r="I125" s="23"/>
    </row>
    <row r="126" spans="1:9" ht="71.25" x14ac:dyDescent="0.2">
      <c r="A126" s="43">
        <v>3222</v>
      </c>
      <c r="B126" s="47" t="s">
        <v>91</v>
      </c>
      <c r="C126" s="69">
        <v>1382646</v>
      </c>
      <c r="D126" s="69">
        <v>1382646</v>
      </c>
      <c r="E126" s="69"/>
      <c r="F126" s="69"/>
      <c r="G126" s="82">
        <f>D126-E126+F126</f>
        <v>1382646</v>
      </c>
      <c r="H126" s="39">
        <v>4</v>
      </c>
      <c r="I126" s="32" t="s">
        <v>99</v>
      </c>
    </row>
    <row r="127" spans="1:9" x14ac:dyDescent="0.2">
      <c r="A127" s="30">
        <v>31</v>
      </c>
      <c r="B127" s="46" t="s">
        <v>39</v>
      </c>
      <c r="C127" s="78">
        <f>C128+C160+C165</f>
        <v>333493</v>
      </c>
      <c r="D127" s="78">
        <f t="shared" ref="D127:G127" si="71">D128+D160+D165</f>
        <v>333493</v>
      </c>
      <c r="E127" s="78">
        <f t="shared" si="71"/>
        <v>0</v>
      </c>
      <c r="F127" s="78">
        <f t="shared" si="71"/>
        <v>311512</v>
      </c>
      <c r="G127" s="78">
        <f t="shared" si="71"/>
        <v>645005</v>
      </c>
      <c r="H127" s="26" t="s">
        <v>40</v>
      </c>
      <c r="I127" s="23" t="s">
        <v>100</v>
      </c>
    </row>
    <row r="128" spans="1:9" x14ac:dyDescent="0.2">
      <c r="A128" s="33">
        <v>32</v>
      </c>
      <c r="B128" s="40" t="s">
        <v>66</v>
      </c>
      <c r="C128" s="79">
        <f t="shared" ref="C128:G128" si="72">C129+C134+C140+C150+C152</f>
        <v>332962</v>
      </c>
      <c r="D128" s="79">
        <f t="shared" si="72"/>
        <v>332962</v>
      </c>
      <c r="E128" s="79">
        <f t="shared" si="72"/>
        <v>0</v>
      </c>
      <c r="F128" s="79">
        <f t="shared" si="72"/>
        <v>278512</v>
      </c>
      <c r="G128" s="79">
        <f t="shared" si="72"/>
        <v>611474</v>
      </c>
      <c r="H128" s="26">
        <v>2</v>
      </c>
      <c r="I128" s="23"/>
    </row>
    <row r="129" spans="1:9" x14ac:dyDescent="0.2">
      <c r="A129" s="35">
        <v>321</v>
      </c>
      <c r="B129" s="36" t="s">
        <v>85</v>
      </c>
      <c r="C129" s="80">
        <f t="shared" ref="C129:D129" si="73">SUM(C130:C133)</f>
        <v>69282</v>
      </c>
      <c r="D129" s="80">
        <f t="shared" si="73"/>
        <v>69282</v>
      </c>
      <c r="E129" s="80">
        <f t="shared" ref="E129:G129" si="74">SUM(E130:E133)</f>
        <v>0</v>
      </c>
      <c r="F129" s="80">
        <f t="shared" si="74"/>
        <v>65183</v>
      </c>
      <c r="G129" s="80">
        <f t="shared" si="74"/>
        <v>134465</v>
      </c>
      <c r="H129" s="26">
        <v>3</v>
      </c>
      <c r="I129" s="23"/>
    </row>
    <row r="130" spans="1:9" x14ac:dyDescent="0.2">
      <c r="A130" s="43">
        <v>3211</v>
      </c>
      <c r="B130" s="38" t="s">
        <v>86</v>
      </c>
      <c r="C130" s="69">
        <v>39817</v>
      </c>
      <c r="D130" s="69">
        <v>39817</v>
      </c>
      <c r="E130" s="69"/>
      <c r="F130" s="69">
        <v>65183</v>
      </c>
      <c r="G130" s="82">
        <f t="shared" ref="G130:G133" si="75">D130-E130+F130</f>
        <v>105000</v>
      </c>
      <c r="H130" s="39">
        <v>4</v>
      </c>
      <c r="I130" s="23"/>
    </row>
    <row r="131" spans="1:9" ht="28.5" x14ac:dyDescent="0.2">
      <c r="A131" s="43">
        <v>3212</v>
      </c>
      <c r="B131" s="38" t="s">
        <v>87</v>
      </c>
      <c r="C131" s="69">
        <v>133</v>
      </c>
      <c r="D131" s="69">
        <v>133</v>
      </c>
      <c r="E131" s="69"/>
      <c r="F131" s="69"/>
      <c r="G131" s="82">
        <f t="shared" si="75"/>
        <v>133</v>
      </c>
      <c r="H131" s="39">
        <v>4</v>
      </c>
      <c r="I131" s="23"/>
    </row>
    <row r="132" spans="1:9" x14ac:dyDescent="0.2">
      <c r="A132" s="43">
        <v>3213</v>
      </c>
      <c r="B132" s="38" t="s">
        <v>89</v>
      </c>
      <c r="C132" s="69">
        <v>29199</v>
      </c>
      <c r="D132" s="69">
        <v>29199</v>
      </c>
      <c r="E132" s="69"/>
      <c r="F132" s="69"/>
      <c r="G132" s="82">
        <f t="shared" si="75"/>
        <v>29199</v>
      </c>
      <c r="H132" s="39">
        <v>4</v>
      </c>
      <c r="I132" s="23"/>
    </row>
    <row r="133" spans="1:9" x14ac:dyDescent="0.2">
      <c r="A133" s="43">
        <v>3214</v>
      </c>
      <c r="B133" s="38" t="s">
        <v>101</v>
      </c>
      <c r="C133" s="69">
        <v>133</v>
      </c>
      <c r="D133" s="69">
        <v>133</v>
      </c>
      <c r="E133" s="69"/>
      <c r="F133" s="69"/>
      <c r="G133" s="82">
        <f t="shared" si="75"/>
        <v>133</v>
      </c>
      <c r="H133" s="39">
        <v>4</v>
      </c>
      <c r="I133" s="23"/>
    </row>
    <row r="134" spans="1:9" x14ac:dyDescent="0.2">
      <c r="A134" s="35">
        <v>322</v>
      </c>
      <c r="B134" s="36" t="s">
        <v>90</v>
      </c>
      <c r="C134" s="80">
        <f t="shared" ref="C134:G134" si="76">SUM(C135:C139)</f>
        <v>56009</v>
      </c>
      <c r="D134" s="80">
        <f t="shared" si="76"/>
        <v>56009</v>
      </c>
      <c r="E134" s="80">
        <f t="shared" si="76"/>
        <v>0</v>
      </c>
      <c r="F134" s="80">
        <f t="shared" si="76"/>
        <v>50818</v>
      </c>
      <c r="G134" s="80">
        <f t="shared" si="76"/>
        <v>106827</v>
      </c>
      <c r="H134" s="26">
        <v>3</v>
      </c>
      <c r="I134" s="23"/>
    </row>
    <row r="135" spans="1:9" x14ac:dyDescent="0.2">
      <c r="A135" s="43">
        <v>3221</v>
      </c>
      <c r="B135" s="38" t="s">
        <v>102</v>
      </c>
      <c r="C135" s="69">
        <v>26545</v>
      </c>
      <c r="D135" s="69">
        <v>26545</v>
      </c>
      <c r="E135" s="69"/>
      <c r="F135" s="69"/>
      <c r="G135" s="82">
        <f t="shared" ref="G135:G139" si="77">D135-E135+F135</f>
        <v>26545</v>
      </c>
      <c r="H135" s="39">
        <v>4</v>
      </c>
      <c r="I135" s="23"/>
    </row>
    <row r="136" spans="1:9" x14ac:dyDescent="0.2">
      <c r="A136" s="43">
        <v>3222</v>
      </c>
      <c r="B136" s="38" t="s">
        <v>91</v>
      </c>
      <c r="C136" s="69">
        <v>10618</v>
      </c>
      <c r="D136" s="69">
        <v>10618</v>
      </c>
      <c r="E136" s="69"/>
      <c r="F136" s="69">
        <f>4382+46436</f>
        <v>50818</v>
      </c>
      <c r="G136" s="82">
        <f t="shared" si="77"/>
        <v>61436</v>
      </c>
      <c r="H136" s="39">
        <v>4</v>
      </c>
      <c r="I136" s="23"/>
    </row>
    <row r="137" spans="1:9" x14ac:dyDescent="0.2">
      <c r="A137" s="43">
        <v>3223</v>
      </c>
      <c r="B137" s="38" t="s">
        <v>103</v>
      </c>
      <c r="C137" s="69">
        <v>133</v>
      </c>
      <c r="D137" s="69">
        <v>133</v>
      </c>
      <c r="E137" s="69"/>
      <c r="F137" s="69"/>
      <c r="G137" s="82">
        <f t="shared" si="77"/>
        <v>133</v>
      </c>
      <c r="H137" s="39">
        <v>4</v>
      </c>
      <c r="I137" s="23"/>
    </row>
    <row r="138" spans="1:9" ht="28.5" x14ac:dyDescent="0.2">
      <c r="A138" s="43">
        <v>3224</v>
      </c>
      <c r="B138" s="38" t="s">
        <v>104</v>
      </c>
      <c r="C138" s="69">
        <v>133</v>
      </c>
      <c r="D138" s="69">
        <v>133</v>
      </c>
      <c r="E138" s="69"/>
      <c r="F138" s="69"/>
      <c r="G138" s="82">
        <f t="shared" si="77"/>
        <v>133</v>
      </c>
      <c r="H138" s="39">
        <v>4</v>
      </c>
      <c r="I138" s="23"/>
    </row>
    <row r="139" spans="1:9" x14ac:dyDescent="0.2">
      <c r="A139" s="43">
        <v>3225</v>
      </c>
      <c r="B139" s="38" t="s">
        <v>105</v>
      </c>
      <c r="C139" s="69">
        <v>18580</v>
      </c>
      <c r="D139" s="69">
        <v>18580</v>
      </c>
      <c r="E139" s="69"/>
      <c r="F139" s="69"/>
      <c r="G139" s="82">
        <f t="shared" si="77"/>
        <v>18580</v>
      </c>
      <c r="H139" s="39">
        <v>4</v>
      </c>
      <c r="I139" s="23"/>
    </row>
    <row r="140" spans="1:9" x14ac:dyDescent="0.2">
      <c r="A140" s="35">
        <v>323</v>
      </c>
      <c r="B140" s="36" t="s">
        <v>67</v>
      </c>
      <c r="C140" s="80">
        <f t="shared" ref="C140:G140" si="78">SUM(C141:C149)</f>
        <v>169540</v>
      </c>
      <c r="D140" s="80">
        <f t="shared" si="78"/>
        <v>169540</v>
      </c>
      <c r="E140" s="80">
        <f t="shared" si="78"/>
        <v>0</v>
      </c>
      <c r="F140" s="80">
        <f t="shared" si="78"/>
        <v>155801</v>
      </c>
      <c r="G140" s="80">
        <f t="shared" si="78"/>
        <v>325341</v>
      </c>
      <c r="H140" s="26">
        <v>3</v>
      </c>
      <c r="I140" s="23"/>
    </row>
    <row r="141" spans="1:9" x14ac:dyDescent="0.2">
      <c r="A141" s="43">
        <v>3231</v>
      </c>
      <c r="B141" s="38" t="s">
        <v>106</v>
      </c>
      <c r="C141" s="69">
        <v>5495</v>
      </c>
      <c r="D141" s="69">
        <v>5495</v>
      </c>
      <c r="E141" s="69"/>
      <c r="F141" s="69"/>
      <c r="G141" s="82">
        <f t="shared" ref="G141:G149" si="79">D141-E141+F141</f>
        <v>5495</v>
      </c>
      <c r="H141" s="39">
        <v>4</v>
      </c>
      <c r="I141" s="23"/>
    </row>
    <row r="142" spans="1:9" x14ac:dyDescent="0.2">
      <c r="A142" s="43">
        <v>3232</v>
      </c>
      <c r="B142" s="38" t="s">
        <v>107</v>
      </c>
      <c r="C142" s="69">
        <v>133</v>
      </c>
      <c r="D142" s="69">
        <v>133</v>
      </c>
      <c r="E142" s="69"/>
      <c r="F142" s="69">
        <v>2367</v>
      </c>
      <c r="G142" s="82">
        <f t="shared" si="79"/>
        <v>2500</v>
      </c>
      <c r="H142" s="39">
        <v>4</v>
      </c>
      <c r="I142" s="23"/>
    </row>
    <row r="143" spans="1:9" x14ac:dyDescent="0.2">
      <c r="A143" s="43">
        <v>3233</v>
      </c>
      <c r="B143" s="38" t="s">
        <v>70</v>
      </c>
      <c r="C143" s="69">
        <v>133</v>
      </c>
      <c r="D143" s="69">
        <v>133</v>
      </c>
      <c r="E143" s="69"/>
      <c r="F143" s="69"/>
      <c r="G143" s="82">
        <f t="shared" si="79"/>
        <v>133</v>
      </c>
      <c r="H143" s="39">
        <v>4</v>
      </c>
      <c r="I143" s="23"/>
    </row>
    <row r="144" spans="1:9" x14ac:dyDescent="0.2">
      <c r="A144" s="43">
        <v>3234</v>
      </c>
      <c r="B144" s="38" t="s">
        <v>108</v>
      </c>
      <c r="C144" s="69">
        <v>133</v>
      </c>
      <c r="D144" s="69">
        <v>133</v>
      </c>
      <c r="E144" s="69"/>
      <c r="F144" s="69"/>
      <c r="G144" s="82">
        <f t="shared" si="79"/>
        <v>133</v>
      </c>
      <c r="H144" s="39">
        <v>4</v>
      </c>
      <c r="I144" s="23"/>
    </row>
    <row r="145" spans="1:9" x14ac:dyDescent="0.2">
      <c r="A145" s="43">
        <v>3235</v>
      </c>
      <c r="B145" s="38" t="s">
        <v>92</v>
      </c>
      <c r="C145" s="69">
        <v>133</v>
      </c>
      <c r="D145" s="69">
        <v>133</v>
      </c>
      <c r="E145" s="69"/>
      <c r="F145" s="69"/>
      <c r="G145" s="82">
        <f t="shared" si="79"/>
        <v>133</v>
      </c>
      <c r="H145" s="39">
        <v>4</v>
      </c>
      <c r="I145" s="23"/>
    </row>
    <row r="146" spans="1:9" x14ac:dyDescent="0.2">
      <c r="A146" s="43">
        <v>3236</v>
      </c>
      <c r="B146" s="38" t="s">
        <v>109</v>
      </c>
      <c r="C146" s="69">
        <v>133</v>
      </c>
      <c r="D146" s="69">
        <v>133</v>
      </c>
      <c r="E146" s="69"/>
      <c r="F146" s="69"/>
      <c r="G146" s="82">
        <f t="shared" si="79"/>
        <v>133</v>
      </c>
      <c r="H146" s="39">
        <v>4</v>
      </c>
      <c r="I146" s="23"/>
    </row>
    <row r="147" spans="1:9" x14ac:dyDescent="0.2">
      <c r="A147" s="43">
        <v>3237</v>
      </c>
      <c r="B147" s="38" t="s">
        <v>68</v>
      </c>
      <c r="C147" s="69">
        <v>132721</v>
      </c>
      <c r="D147" s="69">
        <v>132721</v>
      </c>
      <c r="E147" s="69"/>
      <c r="F147" s="69">
        <v>149067</v>
      </c>
      <c r="G147" s="82">
        <f t="shared" si="79"/>
        <v>281788</v>
      </c>
      <c r="H147" s="39">
        <v>4</v>
      </c>
      <c r="I147" s="23"/>
    </row>
    <row r="148" spans="1:9" x14ac:dyDescent="0.2">
      <c r="A148" s="43">
        <v>3238</v>
      </c>
      <c r="B148" s="38" t="s">
        <v>110</v>
      </c>
      <c r="C148" s="69">
        <v>133</v>
      </c>
      <c r="D148" s="69">
        <v>133</v>
      </c>
      <c r="E148" s="69"/>
      <c r="F148" s="69">
        <v>4367</v>
      </c>
      <c r="G148" s="82">
        <f t="shared" si="79"/>
        <v>4500</v>
      </c>
      <c r="H148" s="39">
        <v>4</v>
      </c>
      <c r="I148" s="23"/>
    </row>
    <row r="149" spans="1:9" x14ac:dyDescent="0.2">
      <c r="A149" s="43">
        <v>3239</v>
      </c>
      <c r="B149" s="38" t="s">
        <v>69</v>
      </c>
      <c r="C149" s="69">
        <v>30526</v>
      </c>
      <c r="D149" s="69">
        <v>30526</v>
      </c>
      <c r="E149" s="69"/>
      <c r="F149" s="69"/>
      <c r="G149" s="82">
        <f t="shared" si="79"/>
        <v>30526</v>
      </c>
      <c r="H149" s="39">
        <v>4</v>
      </c>
      <c r="I149" s="23"/>
    </row>
    <row r="150" spans="1:9" ht="28.5" x14ac:dyDescent="0.2">
      <c r="A150" s="35">
        <v>324</v>
      </c>
      <c r="B150" s="36" t="s">
        <v>111</v>
      </c>
      <c r="C150" s="80">
        <f t="shared" ref="C150:G150" si="80">C151</f>
        <v>4154</v>
      </c>
      <c r="D150" s="80">
        <f t="shared" si="80"/>
        <v>4154</v>
      </c>
      <c r="E150" s="80">
        <f t="shared" si="80"/>
        <v>0</v>
      </c>
      <c r="F150" s="80">
        <f t="shared" si="80"/>
        <v>4106</v>
      </c>
      <c r="G150" s="80">
        <f t="shared" si="80"/>
        <v>8260</v>
      </c>
      <c r="H150" s="26">
        <v>3</v>
      </c>
      <c r="I150" s="23"/>
    </row>
    <row r="151" spans="1:9" ht="28.5" x14ac:dyDescent="0.2">
      <c r="A151" s="43">
        <v>3241</v>
      </c>
      <c r="B151" s="38" t="s">
        <v>111</v>
      </c>
      <c r="C151" s="69">
        <v>4154</v>
      </c>
      <c r="D151" s="69">
        <v>4154</v>
      </c>
      <c r="E151" s="69"/>
      <c r="F151" s="69">
        <v>4106</v>
      </c>
      <c r="G151" s="82">
        <f>D151-E151+F151</f>
        <v>8260</v>
      </c>
      <c r="H151" s="39">
        <v>4</v>
      </c>
      <c r="I151" s="23"/>
    </row>
    <row r="152" spans="1:9" x14ac:dyDescent="0.2">
      <c r="A152" s="35">
        <v>329</v>
      </c>
      <c r="B152" s="36" t="s">
        <v>112</v>
      </c>
      <c r="C152" s="80">
        <f t="shared" ref="C152:D152" si="81">SUM(C153:C159)</f>
        <v>33977</v>
      </c>
      <c r="D152" s="80">
        <f t="shared" si="81"/>
        <v>33977</v>
      </c>
      <c r="E152" s="80">
        <f t="shared" ref="E152:G152" si="82">SUM(E153:E159)</f>
        <v>0</v>
      </c>
      <c r="F152" s="80">
        <f t="shared" si="82"/>
        <v>2604</v>
      </c>
      <c r="G152" s="80">
        <f t="shared" si="82"/>
        <v>36581</v>
      </c>
      <c r="H152" s="26">
        <v>3</v>
      </c>
      <c r="I152" s="23"/>
    </row>
    <row r="153" spans="1:9" ht="28.5" x14ac:dyDescent="0.2">
      <c r="A153" s="43">
        <v>3291</v>
      </c>
      <c r="B153" s="38" t="s">
        <v>113</v>
      </c>
      <c r="C153" s="69">
        <v>133</v>
      </c>
      <c r="D153" s="69">
        <v>133</v>
      </c>
      <c r="E153" s="69"/>
      <c r="F153" s="69"/>
      <c r="G153" s="82">
        <f t="shared" ref="G153:G159" si="83">D153-E153+F153</f>
        <v>133</v>
      </c>
      <c r="H153" s="39">
        <v>4</v>
      </c>
      <c r="I153" s="23"/>
    </row>
    <row r="154" spans="1:9" x14ac:dyDescent="0.2">
      <c r="A154" s="43">
        <v>3292</v>
      </c>
      <c r="B154" s="38" t="s">
        <v>114</v>
      </c>
      <c r="C154" s="69">
        <v>133</v>
      </c>
      <c r="D154" s="69">
        <v>133</v>
      </c>
      <c r="E154" s="69"/>
      <c r="F154" s="69"/>
      <c r="G154" s="82">
        <f t="shared" si="83"/>
        <v>133</v>
      </c>
      <c r="H154" s="39">
        <v>4</v>
      </c>
      <c r="I154" s="23"/>
    </row>
    <row r="155" spans="1:9" x14ac:dyDescent="0.2">
      <c r="A155" s="43">
        <v>3293</v>
      </c>
      <c r="B155" s="38" t="s">
        <v>115</v>
      </c>
      <c r="C155" s="69">
        <v>133</v>
      </c>
      <c r="D155" s="69">
        <v>133</v>
      </c>
      <c r="E155" s="69"/>
      <c r="F155" s="69"/>
      <c r="G155" s="82">
        <f t="shared" si="83"/>
        <v>133</v>
      </c>
      <c r="H155" s="39">
        <v>4</v>
      </c>
      <c r="I155" s="23"/>
    </row>
    <row r="156" spans="1:9" x14ac:dyDescent="0.2">
      <c r="A156" s="43">
        <v>3294</v>
      </c>
      <c r="B156" s="38" t="s">
        <v>116</v>
      </c>
      <c r="C156" s="69">
        <v>33180</v>
      </c>
      <c r="D156" s="69">
        <v>33180</v>
      </c>
      <c r="E156" s="69"/>
      <c r="F156" s="69"/>
      <c r="G156" s="82">
        <f t="shared" si="83"/>
        <v>33180</v>
      </c>
      <c r="H156" s="39">
        <v>4</v>
      </c>
      <c r="I156" s="23"/>
    </row>
    <row r="157" spans="1:9" x14ac:dyDescent="0.2">
      <c r="A157" s="43">
        <v>3295</v>
      </c>
      <c r="B157" s="38" t="s">
        <v>117</v>
      </c>
      <c r="C157" s="69">
        <v>132</v>
      </c>
      <c r="D157" s="69">
        <v>132</v>
      </c>
      <c r="E157" s="69"/>
      <c r="F157" s="69">
        <v>192</v>
      </c>
      <c r="G157" s="82">
        <f t="shared" si="83"/>
        <v>324</v>
      </c>
      <c r="H157" s="39">
        <v>4</v>
      </c>
      <c r="I157" s="23"/>
    </row>
    <row r="158" spans="1:9" x14ac:dyDescent="0.2">
      <c r="A158" s="43">
        <v>3296</v>
      </c>
      <c r="B158" s="38" t="s">
        <v>118</v>
      </c>
      <c r="C158" s="69">
        <v>133</v>
      </c>
      <c r="D158" s="69">
        <v>133</v>
      </c>
      <c r="E158" s="69"/>
      <c r="F158" s="69"/>
      <c r="G158" s="82">
        <f t="shared" si="83"/>
        <v>133</v>
      </c>
      <c r="H158" s="39">
        <v>4</v>
      </c>
      <c r="I158" s="23"/>
    </row>
    <row r="159" spans="1:9" x14ac:dyDescent="0.2">
      <c r="A159" s="43">
        <v>3299</v>
      </c>
      <c r="B159" s="38" t="s">
        <v>112</v>
      </c>
      <c r="C159" s="69">
        <v>133</v>
      </c>
      <c r="D159" s="69">
        <v>133</v>
      </c>
      <c r="E159" s="69"/>
      <c r="F159" s="69">
        <v>2412</v>
      </c>
      <c r="G159" s="82">
        <f t="shared" si="83"/>
        <v>2545</v>
      </c>
      <c r="H159" s="39">
        <v>4</v>
      </c>
      <c r="I159" s="23"/>
    </row>
    <row r="160" spans="1:9" x14ac:dyDescent="0.2">
      <c r="A160" s="33">
        <v>34</v>
      </c>
      <c r="B160" s="40" t="s">
        <v>119</v>
      </c>
      <c r="C160" s="79">
        <f t="shared" ref="C160:G160" si="84">C161</f>
        <v>398</v>
      </c>
      <c r="D160" s="79">
        <f t="shared" si="84"/>
        <v>398</v>
      </c>
      <c r="E160" s="79">
        <f t="shared" si="84"/>
        <v>0</v>
      </c>
      <c r="F160" s="79">
        <f t="shared" si="84"/>
        <v>33000</v>
      </c>
      <c r="G160" s="79">
        <f t="shared" si="84"/>
        <v>33398</v>
      </c>
      <c r="H160" s="26">
        <v>2</v>
      </c>
      <c r="I160" s="23"/>
    </row>
    <row r="161" spans="1:9" x14ac:dyDescent="0.2">
      <c r="A161" s="35">
        <v>343</v>
      </c>
      <c r="B161" s="36" t="s">
        <v>120</v>
      </c>
      <c r="C161" s="80">
        <f t="shared" ref="C161:G161" si="85">SUM(C162:C164)</f>
        <v>398</v>
      </c>
      <c r="D161" s="80">
        <f t="shared" si="85"/>
        <v>398</v>
      </c>
      <c r="E161" s="80">
        <f t="shared" si="85"/>
        <v>0</v>
      </c>
      <c r="F161" s="80">
        <f t="shared" si="85"/>
        <v>33000</v>
      </c>
      <c r="G161" s="80">
        <f t="shared" si="85"/>
        <v>33398</v>
      </c>
      <c r="H161" s="26">
        <v>3</v>
      </c>
      <c r="I161" s="23"/>
    </row>
    <row r="162" spans="1:9" x14ac:dyDescent="0.2">
      <c r="A162" s="43">
        <v>3431</v>
      </c>
      <c r="B162" s="38" t="s">
        <v>121</v>
      </c>
      <c r="C162" s="69">
        <v>132</v>
      </c>
      <c r="D162" s="69">
        <v>132</v>
      </c>
      <c r="E162" s="69"/>
      <c r="F162" s="69"/>
      <c r="G162" s="82">
        <f t="shared" ref="G162:G164" si="86">D162-E162+F162</f>
        <v>132</v>
      </c>
      <c r="H162" s="39">
        <v>4</v>
      </c>
      <c r="I162" s="23"/>
    </row>
    <row r="163" spans="1:9" x14ac:dyDescent="0.2">
      <c r="A163" s="43">
        <v>3433</v>
      </c>
      <c r="B163" s="38" t="s">
        <v>122</v>
      </c>
      <c r="C163" s="69">
        <v>133</v>
      </c>
      <c r="D163" s="69">
        <v>133</v>
      </c>
      <c r="E163" s="69"/>
      <c r="F163" s="69">
        <v>33000</v>
      </c>
      <c r="G163" s="82">
        <f t="shared" si="86"/>
        <v>33133</v>
      </c>
      <c r="H163" s="39">
        <v>4</v>
      </c>
      <c r="I163" s="23"/>
    </row>
    <row r="164" spans="1:9" x14ac:dyDescent="0.2">
      <c r="A164" s="43">
        <v>3434</v>
      </c>
      <c r="B164" s="38" t="s">
        <v>123</v>
      </c>
      <c r="C164" s="69">
        <v>133</v>
      </c>
      <c r="D164" s="69">
        <v>133</v>
      </c>
      <c r="E164" s="69"/>
      <c r="F164" s="69"/>
      <c r="G164" s="82">
        <f t="shared" si="86"/>
        <v>133</v>
      </c>
      <c r="H164" s="39">
        <v>4</v>
      </c>
      <c r="I164" s="23"/>
    </row>
    <row r="165" spans="1:9" x14ac:dyDescent="0.2">
      <c r="A165" s="33">
        <v>38</v>
      </c>
      <c r="B165" s="40" t="s">
        <v>124</v>
      </c>
      <c r="C165" s="79">
        <f t="shared" ref="C165:G166" si="87">C166</f>
        <v>133</v>
      </c>
      <c r="D165" s="79">
        <f t="shared" si="87"/>
        <v>133</v>
      </c>
      <c r="E165" s="79">
        <f t="shared" si="87"/>
        <v>0</v>
      </c>
      <c r="F165" s="79">
        <f t="shared" si="87"/>
        <v>0</v>
      </c>
      <c r="G165" s="79">
        <f t="shared" si="87"/>
        <v>133</v>
      </c>
      <c r="H165" s="26">
        <v>2</v>
      </c>
      <c r="I165" s="23"/>
    </row>
    <row r="166" spans="1:9" x14ac:dyDescent="0.2">
      <c r="A166" s="35">
        <v>383</v>
      </c>
      <c r="B166" s="36" t="s">
        <v>125</v>
      </c>
      <c r="C166" s="80">
        <f t="shared" si="87"/>
        <v>133</v>
      </c>
      <c r="D166" s="80">
        <f t="shared" si="87"/>
        <v>133</v>
      </c>
      <c r="E166" s="80">
        <f t="shared" si="87"/>
        <v>0</v>
      </c>
      <c r="F166" s="80">
        <f t="shared" si="87"/>
        <v>0</v>
      </c>
      <c r="G166" s="80">
        <f t="shared" si="87"/>
        <v>133</v>
      </c>
      <c r="H166" s="26">
        <v>3</v>
      </c>
      <c r="I166" s="23"/>
    </row>
    <row r="167" spans="1:9" x14ac:dyDescent="0.2">
      <c r="A167" s="43">
        <v>3834</v>
      </c>
      <c r="B167" s="38" t="s">
        <v>126</v>
      </c>
      <c r="C167" s="69">
        <v>133</v>
      </c>
      <c r="D167" s="69">
        <v>133</v>
      </c>
      <c r="E167" s="69"/>
      <c r="F167" s="69"/>
      <c r="G167" s="82">
        <f>D167-E167+F167</f>
        <v>133</v>
      </c>
      <c r="H167" s="39">
        <v>4</v>
      </c>
      <c r="I167" s="23"/>
    </row>
    <row r="168" spans="1:9" x14ac:dyDescent="0.2">
      <c r="A168" s="30">
        <v>43</v>
      </c>
      <c r="B168" s="46" t="s">
        <v>49</v>
      </c>
      <c r="C168" s="78">
        <f>C169+C176+C208+C214</f>
        <v>249411354</v>
      </c>
      <c r="D168" s="78">
        <f t="shared" ref="D168:G168" si="88">D169+D176+D208+D214</f>
        <v>249411354</v>
      </c>
      <c r="E168" s="78">
        <f t="shared" si="88"/>
        <v>6529611</v>
      </c>
      <c r="F168" s="78">
        <f t="shared" si="88"/>
        <v>13843140</v>
      </c>
      <c r="G168" s="78">
        <f t="shared" si="88"/>
        <v>256724883</v>
      </c>
      <c r="H168" s="26" t="s">
        <v>50</v>
      </c>
      <c r="I168" s="65"/>
    </row>
    <row r="169" spans="1:9" x14ac:dyDescent="0.2">
      <c r="A169" s="33">
        <v>31</v>
      </c>
      <c r="B169" s="40" t="s">
        <v>77</v>
      </c>
      <c r="C169" s="79">
        <f t="shared" ref="C169:G169" si="89">C170+C172+C174</f>
        <v>131419765</v>
      </c>
      <c r="D169" s="79">
        <f t="shared" si="89"/>
        <v>131419765</v>
      </c>
      <c r="E169" s="79">
        <f t="shared" si="89"/>
        <v>0</v>
      </c>
      <c r="F169" s="79">
        <f t="shared" si="89"/>
        <v>12194619</v>
      </c>
      <c r="G169" s="79">
        <f t="shared" si="89"/>
        <v>143614384</v>
      </c>
      <c r="H169" s="26">
        <v>2</v>
      </c>
      <c r="I169" s="23"/>
    </row>
    <row r="170" spans="1:9" x14ac:dyDescent="0.2">
      <c r="A170" s="35">
        <v>311</v>
      </c>
      <c r="B170" s="36" t="s">
        <v>78</v>
      </c>
      <c r="C170" s="80">
        <f t="shared" ref="C170:G170" si="90">C171</f>
        <v>112739771</v>
      </c>
      <c r="D170" s="80">
        <f t="shared" si="90"/>
        <v>112739771</v>
      </c>
      <c r="E170" s="80">
        <f t="shared" si="90"/>
        <v>0</v>
      </c>
      <c r="F170" s="80">
        <f t="shared" si="90"/>
        <v>9326995</v>
      </c>
      <c r="G170" s="80">
        <f t="shared" si="90"/>
        <v>122066766</v>
      </c>
      <c r="H170" s="26">
        <v>3</v>
      </c>
      <c r="I170" s="23"/>
    </row>
    <row r="171" spans="1:9" ht="51" customHeight="1" x14ac:dyDescent="0.2">
      <c r="A171" s="43">
        <v>3111</v>
      </c>
      <c r="B171" s="47" t="s">
        <v>79</v>
      </c>
      <c r="C171" s="82">
        <v>112739771</v>
      </c>
      <c r="D171" s="82">
        <v>112739771</v>
      </c>
      <c r="E171" s="82"/>
      <c r="F171" s="82">
        <v>9326995</v>
      </c>
      <c r="G171" s="82">
        <f>D171-E171+F171</f>
        <v>122066766</v>
      </c>
      <c r="H171" s="26">
        <v>4</v>
      </c>
      <c r="I171" s="66" t="s">
        <v>127</v>
      </c>
    </row>
    <row r="172" spans="1:9" x14ac:dyDescent="0.2">
      <c r="A172" s="35">
        <v>312</v>
      </c>
      <c r="B172" s="36" t="s">
        <v>81</v>
      </c>
      <c r="C172" s="80">
        <f t="shared" ref="C172:G172" si="91">C173</f>
        <v>3100000</v>
      </c>
      <c r="D172" s="80">
        <f t="shared" si="91"/>
        <v>3100000</v>
      </c>
      <c r="E172" s="80">
        <f t="shared" si="91"/>
        <v>0</v>
      </c>
      <c r="F172" s="80">
        <f t="shared" si="91"/>
        <v>569472</v>
      </c>
      <c r="G172" s="80">
        <f t="shared" si="91"/>
        <v>3669472</v>
      </c>
      <c r="H172" s="26">
        <v>3</v>
      </c>
      <c r="I172" s="23"/>
    </row>
    <row r="173" spans="1:9" ht="42.75" x14ac:dyDescent="0.2">
      <c r="A173" s="43">
        <v>3121</v>
      </c>
      <c r="B173" s="47" t="s">
        <v>81</v>
      </c>
      <c r="C173" s="69">
        <v>3100000</v>
      </c>
      <c r="D173" s="69">
        <v>3100000</v>
      </c>
      <c r="E173" s="69"/>
      <c r="F173" s="69">
        <v>569472</v>
      </c>
      <c r="G173" s="82">
        <f>D173-E173+F173</f>
        <v>3669472</v>
      </c>
      <c r="H173" s="39">
        <v>4</v>
      </c>
      <c r="I173" s="32" t="s">
        <v>128</v>
      </c>
    </row>
    <row r="174" spans="1:9" x14ac:dyDescent="0.2">
      <c r="A174" s="35">
        <v>313</v>
      </c>
      <c r="B174" s="36" t="s">
        <v>82</v>
      </c>
      <c r="C174" s="80">
        <f t="shared" ref="C174:G174" si="92">SUM(C175:C175)</f>
        <v>15579994</v>
      </c>
      <c r="D174" s="80">
        <f t="shared" si="92"/>
        <v>15579994</v>
      </c>
      <c r="E174" s="80">
        <f t="shared" si="92"/>
        <v>0</v>
      </c>
      <c r="F174" s="80">
        <f t="shared" si="92"/>
        <v>2298152</v>
      </c>
      <c r="G174" s="80">
        <f t="shared" si="92"/>
        <v>17878146</v>
      </c>
      <c r="H174" s="26">
        <v>3</v>
      </c>
      <c r="I174" s="23"/>
    </row>
    <row r="175" spans="1:9" x14ac:dyDescent="0.2">
      <c r="A175" s="43">
        <v>3132</v>
      </c>
      <c r="B175" s="38" t="s">
        <v>83</v>
      </c>
      <c r="C175" s="69">
        <v>15579994</v>
      </c>
      <c r="D175" s="69">
        <v>15579994</v>
      </c>
      <c r="E175" s="69"/>
      <c r="F175" s="69">
        <v>2298152</v>
      </c>
      <c r="G175" s="82">
        <f>D175-E175+F175</f>
        <v>17878146</v>
      </c>
      <c r="H175" s="39">
        <v>4</v>
      </c>
      <c r="I175" s="23" t="s">
        <v>129</v>
      </c>
    </row>
    <row r="176" spans="1:9" x14ac:dyDescent="0.2">
      <c r="A176" s="33">
        <v>32</v>
      </c>
      <c r="B176" s="40" t="s">
        <v>66</v>
      </c>
      <c r="C176" s="79">
        <f t="shared" ref="C176:F176" si="93">C177+C182+C188+C198+C200</f>
        <v>116515988</v>
      </c>
      <c r="D176" s="79">
        <f t="shared" si="93"/>
        <v>116515988</v>
      </c>
      <c r="E176" s="79">
        <f t="shared" si="93"/>
        <v>5729611</v>
      </c>
      <c r="F176" s="79">
        <f t="shared" si="93"/>
        <v>1648521</v>
      </c>
      <c r="G176" s="79">
        <f>G177+G182+G188+G198+G200</f>
        <v>112434898</v>
      </c>
      <c r="H176" s="26">
        <v>2</v>
      </c>
      <c r="I176" s="73" t="s">
        <v>130</v>
      </c>
    </row>
    <row r="177" spans="1:9" x14ac:dyDescent="0.2">
      <c r="A177" s="35">
        <v>321</v>
      </c>
      <c r="B177" s="36" t="s">
        <v>85</v>
      </c>
      <c r="C177" s="80">
        <f t="shared" ref="C177:D177" si="94">SUM(C178:C181)</f>
        <v>3211417</v>
      </c>
      <c r="D177" s="80">
        <f t="shared" si="94"/>
        <v>3211417</v>
      </c>
      <c r="E177" s="80">
        <f t="shared" ref="E177:G177" si="95">SUM(E178:E181)</f>
        <v>0</v>
      </c>
      <c r="F177" s="80">
        <f t="shared" si="95"/>
        <v>0</v>
      </c>
      <c r="G177" s="80">
        <f t="shared" si="95"/>
        <v>3211417</v>
      </c>
      <c r="H177" s="26">
        <v>3</v>
      </c>
      <c r="I177" s="23"/>
    </row>
    <row r="178" spans="1:9" x14ac:dyDescent="0.2">
      <c r="A178" s="43">
        <v>3211</v>
      </c>
      <c r="B178" s="38" t="s">
        <v>86</v>
      </c>
      <c r="C178" s="69">
        <v>10800</v>
      </c>
      <c r="D178" s="69">
        <v>10800</v>
      </c>
      <c r="E178" s="69"/>
      <c r="F178" s="69"/>
      <c r="G178" s="82">
        <f t="shared" ref="G178:G181" si="96">D178-E178+F178</f>
        <v>10800</v>
      </c>
      <c r="H178" s="39">
        <v>4</v>
      </c>
      <c r="I178" s="23"/>
    </row>
    <row r="179" spans="1:9" ht="28.5" x14ac:dyDescent="0.2">
      <c r="A179" s="43">
        <v>3212</v>
      </c>
      <c r="B179" s="38" t="s">
        <v>87</v>
      </c>
      <c r="C179" s="69">
        <v>3153500</v>
      </c>
      <c r="D179" s="69">
        <v>3153500</v>
      </c>
      <c r="E179" s="69"/>
      <c r="F179" s="69"/>
      <c r="G179" s="82">
        <f t="shared" si="96"/>
        <v>3153500</v>
      </c>
      <c r="H179" s="39">
        <v>4</v>
      </c>
      <c r="I179" s="23"/>
    </row>
    <row r="180" spans="1:9" x14ac:dyDescent="0.2">
      <c r="A180" s="43">
        <v>3213</v>
      </c>
      <c r="B180" s="38" t="s">
        <v>89</v>
      </c>
      <c r="C180" s="69">
        <v>46984</v>
      </c>
      <c r="D180" s="69">
        <v>46984</v>
      </c>
      <c r="E180" s="69"/>
      <c r="F180" s="69"/>
      <c r="G180" s="82">
        <f t="shared" si="96"/>
        <v>46984</v>
      </c>
      <c r="H180" s="39">
        <v>4</v>
      </c>
      <c r="I180" s="23"/>
    </row>
    <row r="181" spans="1:9" x14ac:dyDescent="0.2">
      <c r="A181" s="43">
        <v>3214</v>
      </c>
      <c r="B181" s="38" t="s">
        <v>101</v>
      </c>
      <c r="C181" s="69">
        <v>133</v>
      </c>
      <c r="D181" s="69">
        <v>133</v>
      </c>
      <c r="E181" s="69"/>
      <c r="F181" s="69"/>
      <c r="G181" s="82">
        <f t="shared" si="96"/>
        <v>133</v>
      </c>
      <c r="H181" s="39">
        <v>4</v>
      </c>
      <c r="I181" s="23"/>
    </row>
    <row r="182" spans="1:9" x14ac:dyDescent="0.2">
      <c r="A182" s="35">
        <v>322</v>
      </c>
      <c r="B182" s="36" t="s">
        <v>90</v>
      </c>
      <c r="C182" s="80">
        <f t="shared" ref="C182:G182" si="97">SUM(C183:C187)</f>
        <v>99142678</v>
      </c>
      <c r="D182" s="80">
        <f t="shared" si="97"/>
        <v>99142678</v>
      </c>
      <c r="E182" s="80">
        <f t="shared" si="97"/>
        <v>5479611</v>
      </c>
      <c r="F182" s="80">
        <f t="shared" si="97"/>
        <v>500000</v>
      </c>
      <c r="G182" s="80">
        <f t="shared" si="97"/>
        <v>94163067</v>
      </c>
      <c r="H182" s="26">
        <v>3</v>
      </c>
      <c r="I182" s="23"/>
    </row>
    <row r="183" spans="1:9" x14ac:dyDescent="0.2">
      <c r="A183" s="43">
        <v>3221</v>
      </c>
      <c r="B183" s="38" t="s">
        <v>102</v>
      </c>
      <c r="C183" s="69">
        <v>2500000</v>
      </c>
      <c r="D183" s="69">
        <v>2500000</v>
      </c>
      <c r="E183" s="69"/>
      <c r="F183" s="69"/>
      <c r="G183" s="82">
        <f t="shared" ref="G183:G187" si="98">D183-E183+F183</f>
        <v>2500000</v>
      </c>
      <c r="H183" s="39">
        <v>4</v>
      </c>
      <c r="I183" s="23"/>
    </row>
    <row r="184" spans="1:9" x14ac:dyDescent="0.2">
      <c r="A184" s="43">
        <v>3222</v>
      </c>
      <c r="B184" s="38" t="s">
        <v>91</v>
      </c>
      <c r="C184" s="69">
        <v>93160571</v>
      </c>
      <c r="D184" s="69">
        <v>93160571</v>
      </c>
      <c r="E184" s="69">
        <v>5479611</v>
      </c>
      <c r="F184" s="69"/>
      <c r="G184" s="82">
        <f t="shared" si="98"/>
        <v>87680960</v>
      </c>
      <c r="H184" s="39">
        <v>4</v>
      </c>
      <c r="I184" s="23"/>
    </row>
    <row r="185" spans="1:9" x14ac:dyDescent="0.2">
      <c r="A185" s="43">
        <v>3223</v>
      </c>
      <c r="B185" s="38" t="s">
        <v>103</v>
      </c>
      <c r="C185" s="69">
        <v>2779300</v>
      </c>
      <c r="D185" s="69">
        <v>2779300</v>
      </c>
      <c r="E185" s="69"/>
      <c r="F185" s="69"/>
      <c r="G185" s="82">
        <f t="shared" si="98"/>
        <v>2779300</v>
      </c>
      <c r="H185" s="39">
        <v>4</v>
      </c>
      <c r="I185" s="23"/>
    </row>
    <row r="186" spans="1:9" ht="28.5" x14ac:dyDescent="0.2">
      <c r="A186" s="43">
        <v>3224</v>
      </c>
      <c r="B186" s="38" t="s">
        <v>104</v>
      </c>
      <c r="C186" s="69">
        <v>1807</v>
      </c>
      <c r="D186" s="69">
        <v>1807</v>
      </c>
      <c r="E186" s="69"/>
      <c r="F186" s="69"/>
      <c r="G186" s="82">
        <f t="shared" si="98"/>
        <v>1807</v>
      </c>
      <c r="H186" s="39">
        <v>4</v>
      </c>
      <c r="I186" s="23"/>
    </row>
    <row r="187" spans="1:9" x14ac:dyDescent="0.2">
      <c r="A187" s="43">
        <v>3225</v>
      </c>
      <c r="B187" s="38" t="s">
        <v>105</v>
      </c>
      <c r="C187" s="69">
        <v>701000</v>
      </c>
      <c r="D187" s="69">
        <v>701000</v>
      </c>
      <c r="E187" s="69"/>
      <c r="F187" s="69">
        <v>500000</v>
      </c>
      <c r="G187" s="82">
        <f t="shared" si="98"/>
        <v>1201000</v>
      </c>
      <c r="H187" s="39">
        <v>4</v>
      </c>
      <c r="I187" s="23"/>
    </row>
    <row r="188" spans="1:9" x14ac:dyDescent="0.2">
      <c r="A188" s="35">
        <v>323</v>
      </c>
      <c r="B188" s="36" t="s">
        <v>67</v>
      </c>
      <c r="C188" s="80">
        <f t="shared" ref="C188:G188" si="99">SUM(C189:C197)</f>
        <v>12586000</v>
      </c>
      <c r="D188" s="80">
        <f t="shared" si="99"/>
        <v>12586000</v>
      </c>
      <c r="E188" s="80">
        <f t="shared" si="99"/>
        <v>200000</v>
      </c>
      <c r="F188" s="80">
        <f t="shared" si="99"/>
        <v>895000</v>
      </c>
      <c r="G188" s="80">
        <f t="shared" si="99"/>
        <v>13281000</v>
      </c>
      <c r="H188" s="26">
        <v>3</v>
      </c>
      <c r="I188" s="23"/>
    </row>
    <row r="189" spans="1:9" x14ac:dyDescent="0.2">
      <c r="A189" s="43">
        <v>3231</v>
      </c>
      <c r="B189" s="38" t="s">
        <v>106</v>
      </c>
      <c r="C189" s="69">
        <v>247300</v>
      </c>
      <c r="D189" s="69">
        <v>247300</v>
      </c>
      <c r="E189" s="69"/>
      <c r="F189" s="69">
        <v>15000</v>
      </c>
      <c r="G189" s="82">
        <f t="shared" ref="G189:G197" si="100">D189-E189+F189</f>
        <v>262300</v>
      </c>
      <c r="H189" s="39">
        <v>4</v>
      </c>
      <c r="I189" s="23"/>
    </row>
    <row r="190" spans="1:9" x14ac:dyDescent="0.2">
      <c r="A190" s="43">
        <v>3232</v>
      </c>
      <c r="B190" s="38" t="s">
        <v>107</v>
      </c>
      <c r="C190" s="69">
        <v>6160300</v>
      </c>
      <c r="D190" s="69">
        <v>6160300</v>
      </c>
      <c r="E190" s="69"/>
      <c r="F190" s="69"/>
      <c r="G190" s="82">
        <f t="shared" si="100"/>
        <v>6160300</v>
      </c>
      <c r="H190" s="39">
        <v>4</v>
      </c>
      <c r="I190" s="23"/>
    </row>
    <row r="191" spans="1:9" x14ac:dyDescent="0.2">
      <c r="A191" s="43">
        <v>3233</v>
      </c>
      <c r="B191" s="38" t="s">
        <v>70</v>
      </c>
      <c r="C191" s="69">
        <v>50000</v>
      </c>
      <c r="D191" s="69">
        <v>50000</v>
      </c>
      <c r="E191" s="69"/>
      <c r="F191" s="69"/>
      <c r="G191" s="82">
        <f t="shared" si="100"/>
        <v>50000</v>
      </c>
      <c r="H191" s="39">
        <v>4</v>
      </c>
      <c r="I191" s="23"/>
    </row>
    <row r="192" spans="1:9" x14ac:dyDescent="0.2">
      <c r="A192" s="43">
        <v>3234</v>
      </c>
      <c r="B192" s="38" t="s">
        <v>108</v>
      </c>
      <c r="C192" s="82">
        <v>1346800</v>
      </c>
      <c r="D192" s="82">
        <v>1346800</v>
      </c>
      <c r="E192" s="69"/>
      <c r="F192" s="82"/>
      <c r="G192" s="82">
        <f t="shared" si="100"/>
        <v>1346800</v>
      </c>
      <c r="H192" s="26">
        <v>4</v>
      </c>
      <c r="I192" s="23"/>
    </row>
    <row r="193" spans="1:9" x14ac:dyDescent="0.2">
      <c r="A193" s="43">
        <v>3235</v>
      </c>
      <c r="B193" s="38" t="s">
        <v>92</v>
      </c>
      <c r="C193" s="69">
        <v>279900</v>
      </c>
      <c r="D193" s="69">
        <v>279900</v>
      </c>
      <c r="E193" s="69">
        <v>100000</v>
      </c>
      <c r="F193" s="69"/>
      <c r="G193" s="82">
        <f t="shared" si="100"/>
        <v>179900</v>
      </c>
      <c r="H193" s="39">
        <v>4</v>
      </c>
      <c r="I193" s="23"/>
    </row>
    <row r="194" spans="1:9" x14ac:dyDescent="0.2">
      <c r="A194" s="43">
        <v>3236</v>
      </c>
      <c r="B194" s="38" t="s">
        <v>109</v>
      </c>
      <c r="C194" s="69">
        <v>1100000</v>
      </c>
      <c r="D194" s="69">
        <v>1100000</v>
      </c>
      <c r="E194" s="69"/>
      <c r="F194" s="69">
        <v>80000</v>
      </c>
      <c r="G194" s="82">
        <f t="shared" si="100"/>
        <v>1180000</v>
      </c>
      <c r="H194" s="39">
        <v>4</v>
      </c>
      <c r="I194" s="23"/>
    </row>
    <row r="195" spans="1:9" x14ac:dyDescent="0.2">
      <c r="A195" s="43">
        <v>3237</v>
      </c>
      <c r="B195" s="38" t="s">
        <v>68</v>
      </c>
      <c r="C195" s="69">
        <v>580700</v>
      </c>
      <c r="D195" s="69">
        <v>580700</v>
      </c>
      <c r="E195" s="69">
        <v>100000</v>
      </c>
      <c r="F195" s="69"/>
      <c r="G195" s="82">
        <f t="shared" si="100"/>
        <v>480700</v>
      </c>
      <c r="H195" s="39">
        <v>4</v>
      </c>
      <c r="I195" s="23"/>
    </row>
    <row r="196" spans="1:9" x14ac:dyDescent="0.2">
      <c r="A196" s="43">
        <v>3238</v>
      </c>
      <c r="B196" s="38" t="s">
        <v>110</v>
      </c>
      <c r="C196" s="69">
        <v>1170000</v>
      </c>
      <c r="D196" s="69">
        <v>1170000</v>
      </c>
      <c r="E196" s="69"/>
      <c r="F196" s="69"/>
      <c r="G196" s="82">
        <f t="shared" si="100"/>
        <v>1170000</v>
      </c>
      <c r="H196" s="39">
        <v>4</v>
      </c>
      <c r="I196" s="23"/>
    </row>
    <row r="197" spans="1:9" x14ac:dyDescent="0.2">
      <c r="A197" s="43">
        <v>3239</v>
      </c>
      <c r="B197" s="38" t="s">
        <v>69</v>
      </c>
      <c r="C197" s="69">
        <v>1651000</v>
      </c>
      <c r="D197" s="69">
        <v>1651000</v>
      </c>
      <c r="E197" s="69"/>
      <c r="F197" s="69">
        <v>800000</v>
      </c>
      <c r="G197" s="82">
        <f t="shared" si="100"/>
        <v>2451000</v>
      </c>
      <c r="H197" s="39">
        <v>4</v>
      </c>
      <c r="I197" s="23"/>
    </row>
    <row r="198" spans="1:9" ht="28.5" x14ac:dyDescent="0.2">
      <c r="A198" s="35">
        <v>324</v>
      </c>
      <c r="B198" s="36" t="s">
        <v>111</v>
      </c>
      <c r="C198" s="80">
        <f t="shared" ref="C198:G198" si="101">C199</f>
        <v>2920</v>
      </c>
      <c r="D198" s="80">
        <f t="shared" si="101"/>
        <v>2920</v>
      </c>
      <c r="E198" s="80">
        <f t="shared" si="101"/>
        <v>0</v>
      </c>
      <c r="F198" s="80">
        <f t="shared" si="101"/>
        <v>0</v>
      </c>
      <c r="G198" s="80">
        <f t="shared" si="101"/>
        <v>2920</v>
      </c>
      <c r="H198" s="26">
        <v>3</v>
      </c>
      <c r="I198" s="23"/>
    </row>
    <row r="199" spans="1:9" ht="28.5" x14ac:dyDescent="0.2">
      <c r="A199" s="43">
        <v>3241</v>
      </c>
      <c r="B199" s="38" t="s">
        <v>111</v>
      </c>
      <c r="C199" s="69">
        <v>2920</v>
      </c>
      <c r="D199" s="69">
        <v>2920</v>
      </c>
      <c r="E199" s="69"/>
      <c r="F199" s="69"/>
      <c r="G199" s="82">
        <f>D199-E199+F199</f>
        <v>2920</v>
      </c>
      <c r="H199" s="39">
        <v>4</v>
      </c>
      <c r="I199" s="23"/>
    </row>
    <row r="200" spans="1:9" x14ac:dyDescent="0.2">
      <c r="A200" s="35">
        <v>329</v>
      </c>
      <c r="B200" s="36" t="s">
        <v>112</v>
      </c>
      <c r="C200" s="80">
        <f t="shared" ref="C200:D200" si="102">SUM(C201:C207)</f>
        <v>1572973</v>
      </c>
      <c r="D200" s="80">
        <f t="shared" si="102"/>
        <v>1572973</v>
      </c>
      <c r="E200" s="80">
        <f t="shared" ref="E200:G200" si="103">SUM(E201:E207)</f>
        <v>50000</v>
      </c>
      <c r="F200" s="80">
        <f t="shared" si="103"/>
        <v>253521</v>
      </c>
      <c r="G200" s="80">
        <f t="shared" si="103"/>
        <v>1776494</v>
      </c>
      <c r="H200" s="26">
        <v>3</v>
      </c>
      <c r="I200" s="23"/>
    </row>
    <row r="201" spans="1:9" ht="28.5" x14ac:dyDescent="0.2">
      <c r="A201" s="43">
        <v>3291</v>
      </c>
      <c r="B201" s="38" t="s">
        <v>113</v>
      </c>
      <c r="C201" s="69">
        <v>4645</v>
      </c>
      <c r="D201" s="69">
        <v>4645</v>
      </c>
      <c r="E201" s="69"/>
      <c r="F201" s="69">
        <v>600</v>
      </c>
      <c r="G201" s="82">
        <f t="shared" ref="G201:G207" si="104">D201-E201+F201</f>
        <v>5245</v>
      </c>
      <c r="H201" s="39">
        <v>4</v>
      </c>
      <c r="I201" s="23"/>
    </row>
    <row r="202" spans="1:9" x14ac:dyDescent="0.2">
      <c r="A202" s="43">
        <v>3292</v>
      </c>
      <c r="B202" s="38" t="s">
        <v>114</v>
      </c>
      <c r="C202" s="69">
        <v>509452</v>
      </c>
      <c r="D202" s="69">
        <v>509452</v>
      </c>
      <c r="E202" s="69"/>
      <c r="F202" s="69">
        <v>10821</v>
      </c>
      <c r="G202" s="82">
        <f t="shared" si="104"/>
        <v>520273</v>
      </c>
      <c r="H202" s="39">
        <v>4</v>
      </c>
      <c r="I202" s="23"/>
    </row>
    <row r="203" spans="1:9" x14ac:dyDescent="0.2">
      <c r="A203" s="43">
        <v>3293</v>
      </c>
      <c r="B203" s="38" t="s">
        <v>115</v>
      </c>
      <c r="C203" s="69">
        <v>4645</v>
      </c>
      <c r="D203" s="69">
        <v>4645</v>
      </c>
      <c r="E203" s="69"/>
      <c r="F203" s="69"/>
      <c r="G203" s="82">
        <f t="shared" si="104"/>
        <v>4645</v>
      </c>
      <c r="H203" s="39">
        <v>4</v>
      </c>
      <c r="I203" s="23"/>
    </row>
    <row r="204" spans="1:9" x14ac:dyDescent="0.2">
      <c r="A204" s="43">
        <v>3294</v>
      </c>
      <c r="B204" s="38" t="s">
        <v>116</v>
      </c>
      <c r="C204" s="69">
        <v>25000</v>
      </c>
      <c r="D204" s="69">
        <v>25000</v>
      </c>
      <c r="E204" s="69"/>
      <c r="F204" s="69">
        <v>36000</v>
      </c>
      <c r="G204" s="82">
        <f t="shared" si="104"/>
        <v>61000</v>
      </c>
      <c r="H204" s="39">
        <v>4</v>
      </c>
      <c r="I204" s="23"/>
    </row>
    <row r="205" spans="1:9" x14ac:dyDescent="0.2">
      <c r="A205" s="43">
        <v>3295</v>
      </c>
      <c r="B205" s="38" t="s">
        <v>117</v>
      </c>
      <c r="C205" s="69">
        <v>221400</v>
      </c>
      <c r="D205" s="69">
        <v>221400</v>
      </c>
      <c r="E205" s="69">
        <v>50000</v>
      </c>
      <c r="F205" s="69"/>
      <c r="G205" s="82">
        <f t="shared" si="104"/>
        <v>171400</v>
      </c>
      <c r="H205" s="39">
        <v>4</v>
      </c>
      <c r="I205" s="23"/>
    </row>
    <row r="206" spans="1:9" x14ac:dyDescent="0.2">
      <c r="A206" s="43">
        <v>3296</v>
      </c>
      <c r="B206" s="38" t="s">
        <v>118</v>
      </c>
      <c r="C206" s="69">
        <v>800000</v>
      </c>
      <c r="D206" s="69">
        <v>800000</v>
      </c>
      <c r="E206" s="69"/>
      <c r="F206" s="69"/>
      <c r="G206" s="82">
        <f t="shared" si="104"/>
        <v>800000</v>
      </c>
      <c r="H206" s="39">
        <v>4</v>
      </c>
      <c r="I206" s="23"/>
    </row>
    <row r="207" spans="1:9" x14ac:dyDescent="0.2">
      <c r="A207" s="43">
        <v>3299</v>
      </c>
      <c r="B207" s="38" t="s">
        <v>112</v>
      </c>
      <c r="C207" s="69">
        <v>7831</v>
      </c>
      <c r="D207" s="69">
        <v>7831</v>
      </c>
      <c r="E207" s="69"/>
      <c r="F207" s="69">
        <v>206100</v>
      </c>
      <c r="G207" s="82">
        <f t="shared" si="104"/>
        <v>213931</v>
      </c>
      <c r="H207" s="39">
        <v>4</v>
      </c>
      <c r="I207" s="23"/>
    </row>
    <row r="208" spans="1:9" x14ac:dyDescent="0.2">
      <c r="A208" s="33">
        <v>34</v>
      </c>
      <c r="B208" s="40" t="s">
        <v>119</v>
      </c>
      <c r="C208" s="79">
        <f t="shared" ref="C208:G208" si="105">C209</f>
        <v>530601</v>
      </c>
      <c r="D208" s="79">
        <f t="shared" si="105"/>
        <v>530601</v>
      </c>
      <c r="E208" s="79">
        <f t="shared" si="105"/>
        <v>0</v>
      </c>
      <c r="F208" s="79">
        <f t="shared" si="105"/>
        <v>0</v>
      </c>
      <c r="G208" s="79">
        <f t="shared" si="105"/>
        <v>530601</v>
      </c>
      <c r="H208" s="26">
        <v>2</v>
      </c>
      <c r="I208" s="23"/>
    </row>
    <row r="209" spans="1:9" x14ac:dyDescent="0.2">
      <c r="A209" s="35">
        <v>343</v>
      </c>
      <c r="B209" s="36" t="s">
        <v>120</v>
      </c>
      <c r="C209" s="80">
        <f t="shared" ref="C209:G209" si="106">SUM(C210:C213)</f>
        <v>530601</v>
      </c>
      <c r="D209" s="80">
        <f t="shared" si="106"/>
        <v>530601</v>
      </c>
      <c r="E209" s="80">
        <f t="shared" si="106"/>
        <v>0</v>
      </c>
      <c r="F209" s="80">
        <f t="shared" si="106"/>
        <v>0</v>
      </c>
      <c r="G209" s="80">
        <f t="shared" si="106"/>
        <v>530601</v>
      </c>
      <c r="H209" s="26">
        <v>3</v>
      </c>
      <c r="I209" s="23"/>
    </row>
    <row r="210" spans="1:9" x14ac:dyDescent="0.2">
      <c r="A210" s="43">
        <v>3431</v>
      </c>
      <c r="B210" s="38" t="s">
        <v>121</v>
      </c>
      <c r="C210" s="69">
        <v>6000</v>
      </c>
      <c r="D210" s="69">
        <v>6000</v>
      </c>
      <c r="E210" s="69"/>
      <c r="F210" s="69"/>
      <c r="G210" s="82">
        <f t="shared" ref="G210:G213" si="107">D210-E210+F210</f>
        <v>6000</v>
      </c>
      <c r="H210" s="39">
        <v>4</v>
      </c>
      <c r="I210" s="23"/>
    </row>
    <row r="211" spans="1:9" ht="28.5" x14ac:dyDescent="0.2">
      <c r="A211" s="43">
        <v>3432</v>
      </c>
      <c r="B211" s="38" t="s">
        <v>131</v>
      </c>
      <c r="C211" s="69">
        <v>1</v>
      </c>
      <c r="D211" s="69">
        <v>1</v>
      </c>
      <c r="E211" s="69"/>
      <c r="F211" s="69"/>
      <c r="G211" s="82">
        <f t="shared" si="107"/>
        <v>1</v>
      </c>
      <c r="H211" s="39">
        <v>4</v>
      </c>
      <c r="I211" s="23"/>
    </row>
    <row r="212" spans="1:9" x14ac:dyDescent="0.2">
      <c r="A212" s="43">
        <v>3433</v>
      </c>
      <c r="B212" s="38" t="s">
        <v>122</v>
      </c>
      <c r="C212" s="69">
        <v>524500</v>
      </c>
      <c r="D212" s="69">
        <v>524500</v>
      </c>
      <c r="E212" s="69"/>
      <c r="F212" s="69"/>
      <c r="G212" s="82">
        <f t="shared" si="107"/>
        <v>524500</v>
      </c>
      <c r="H212" s="39">
        <v>4</v>
      </c>
      <c r="I212" s="23"/>
    </row>
    <row r="213" spans="1:9" x14ac:dyDescent="0.2">
      <c r="A213" s="43">
        <v>3434</v>
      </c>
      <c r="B213" s="38" t="s">
        <v>123</v>
      </c>
      <c r="C213" s="69">
        <v>100</v>
      </c>
      <c r="D213" s="69">
        <v>100</v>
      </c>
      <c r="E213" s="69"/>
      <c r="F213" s="69"/>
      <c r="G213" s="82">
        <f t="shared" si="107"/>
        <v>100</v>
      </c>
      <c r="H213" s="39">
        <v>4</v>
      </c>
      <c r="I213" s="23"/>
    </row>
    <row r="214" spans="1:9" x14ac:dyDescent="0.2">
      <c r="A214" s="33">
        <v>38</v>
      </c>
      <c r="B214" s="40" t="s">
        <v>124</v>
      </c>
      <c r="C214" s="79">
        <f t="shared" ref="C214:G215" si="108">C215</f>
        <v>945000</v>
      </c>
      <c r="D214" s="79">
        <f t="shared" si="108"/>
        <v>945000</v>
      </c>
      <c r="E214" s="79">
        <f t="shared" si="108"/>
        <v>800000</v>
      </c>
      <c r="F214" s="79">
        <f t="shared" si="108"/>
        <v>0</v>
      </c>
      <c r="G214" s="79">
        <f>G215</f>
        <v>145000</v>
      </c>
      <c r="H214" s="26">
        <v>2</v>
      </c>
      <c r="I214" s="23"/>
    </row>
    <row r="215" spans="1:9" x14ac:dyDescent="0.2">
      <c r="A215" s="35">
        <v>383</v>
      </c>
      <c r="B215" s="36" t="s">
        <v>125</v>
      </c>
      <c r="C215" s="80">
        <f t="shared" si="108"/>
        <v>945000</v>
      </c>
      <c r="D215" s="80">
        <f t="shared" si="108"/>
        <v>945000</v>
      </c>
      <c r="E215" s="80">
        <f t="shared" si="108"/>
        <v>800000</v>
      </c>
      <c r="F215" s="80">
        <f t="shared" si="108"/>
        <v>0</v>
      </c>
      <c r="G215" s="80">
        <f t="shared" si="108"/>
        <v>145000</v>
      </c>
      <c r="H215" s="26">
        <v>3</v>
      </c>
      <c r="I215" s="23"/>
    </row>
    <row r="216" spans="1:9" x14ac:dyDescent="0.2">
      <c r="A216" s="43">
        <v>3834</v>
      </c>
      <c r="B216" s="38" t="s">
        <v>126</v>
      </c>
      <c r="C216" s="69">
        <v>945000</v>
      </c>
      <c r="D216" s="69">
        <v>945000</v>
      </c>
      <c r="E216" s="69">
        <v>800000</v>
      </c>
      <c r="F216" s="69"/>
      <c r="G216" s="82">
        <f>D216-E216+F216</f>
        <v>145000</v>
      </c>
      <c r="H216" s="39">
        <v>4</v>
      </c>
      <c r="I216" s="23"/>
    </row>
    <row r="217" spans="1:9" x14ac:dyDescent="0.2">
      <c r="A217" s="30">
        <v>52</v>
      </c>
      <c r="B217" s="46" t="s">
        <v>51</v>
      </c>
      <c r="C217" s="78">
        <f>C218+C224</f>
        <v>649183</v>
      </c>
      <c r="D217" s="78">
        <f t="shared" ref="D217:G217" si="109">D218+D224</f>
        <v>649183</v>
      </c>
      <c r="E217" s="78">
        <f t="shared" si="109"/>
        <v>0</v>
      </c>
      <c r="F217" s="78">
        <f t="shared" si="109"/>
        <v>15155354</v>
      </c>
      <c r="G217" s="78">
        <f t="shared" si="109"/>
        <v>15804537</v>
      </c>
      <c r="H217" s="26" t="s">
        <v>52</v>
      </c>
      <c r="I217" s="23"/>
    </row>
    <row r="218" spans="1:9" x14ac:dyDescent="0.2">
      <c r="A218" s="58">
        <v>31</v>
      </c>
      <c r="B218" s="40" t="s">
        <v>77</v>
      </c>
      <c r="C218" s="79">
        <f t="shared" ref="C218:G218" si="110">C219+C222</f>
        <v>590046</v>
      </c>
      <c r="D218" s="79">
        <f t="shared" si="110"/>
        <v>590046</v>
      </c>
      <c r="E218" s="79">
        <f t="shared" si="110"/>
        <v>0</v>
      </c>
      <c r="F218" s="79">
        <f t="shared" si="110"/>
        <v>396200</v>
      </c>
      <c r="G218" s="79">
        <f t="shared" si="110"/>
        <v>986246</v>
      </c>
      <c r="H218" s="26">
        <v>2</v>
      </c>
      <c r="I218" s="23"/>
    </row>
    <row r="219" spans="1:9" x14ac:dyDescent="0.2">
      <c r="A219" s="41">
        <v>311</v>
      </c>
      <c r="B219" s="36" t="s">
        <v>78</v>
      </c>
      <c r="C219" s="80">
        <f t="shared" ref="C219:G219" si="111">C220+C221</f>
        <v>519212</v>
      </c>
      <c r="D219" s="80">
        <f t="shared" si="111"/>
        <v>519212</v>
      </c>
      <c r="E219" s="80">
        <f t="shared" si="111"/>
        <v>0</v>
      </c>
      <c r="F219" s="80">
        <f t="shared" si="111"/>
        <v>380400</v>
      </c>
      <c r="G219" s="80">
        <f t="shared" si="111"/>
        <v>899612</v>
      </c>
      <c r="H219" s="26">
        <v>3</v>
      </c>
      <c r="I219" s="23"/>
    </row>
    <row r="220" spans="1:9" ht="28.5" x14ac:dyDescent="0.2">
      <c r="A220" s="48">
        <v>3111</v>
      </c>
      <c r="B220" s="47" t="s">
        <v>79</v>
      </c>
      <c r="C220" s="90">
        <v>519212</v>
      </c>
      <c r="D220" s="90">
        <v>519212</v>
      </c>
      <c r="E220" s="90"/>
      <c r="F220" s="90">
        <v>380400</v>
      </c>
      <c r="G220" s="82">
        <f>D220-E220+F220</f>
        <v>899612</v>
      </c>
      <c r="H220" s="39">
        <v>4</v>
      </c>
      <c r="I220" s="32" t="s">
        <v>132</v>
      </c>
    </row>
    <row r="221" spans="1:9" x14ac:dyDescent="0.2">
      <c r="A221" s="48">
        <v>3114</v>
      </c>
      <c r="B221" s="38" t="s">
        <v>133</v>
      </c>
      <c r="C221" s="90"/>
      <c r="D221" s="90"/>
      <c r="E221" s="90"/>
      <c r="F221" s="90"/>
      <c r="G221" s="82">
        <f t="shared" ref="G221" si="112">D221-E221+F221</f>
        <v>0</v>
      </c>
      <c r="H221" s="39">
        <v>4</v>
      </c>
      <c r="I221" s="23"/>
    </row>
    <row r="222" spans="1:9" x14ac:dyDescent="0.2">
      <c r="A222" s="41">
        <v>313</v>
      </c>
      <c r="B222" s="36" t="s">
        <v>82</v>
      </c>
      <c r="C222" s="80">
        <f t="shared" ref="C222:G222" si="113">C223</f>
        <v>70834</v>
      </c>
      <c r="D222" s="80">
        <f t="shared" si="113"/>
        <v>70834</v>
      </c>
      <c r="E222" s="80">
        <f t="shared" si="113"/>
        <v>0</v>
      </c>
      <c r="F222" s="80">
        <f t="shared" si="113"/>
        <v>15800</v>
      </c>
      <c r="G222" s="80">
        <f t="shared" si="113"/>
        <v>86634</v>
      </c>
      <c r="H222" s="26">
        <v>3</v>
      </c>
      <c r="I222" s="23"/>
    </row>
    <row r="223" spans="1:9" x14ac:dyDescent="0.2">
      <c r="A223" s="48">
        <v>3132</v>
      </c>
      <c r="B223" s="45" t="s">
        <v>83</v>
      </c>
      <c r="C223" s="90">
        <v>70834</v>
      </c>
      <c r="D223" s="90">
        <v>70834</v>
      </c>
      <c r="E223" s="90"/>
      <c r="F223" s="90">
        <v>15800</v>
      </c>
      <c r="G223" s="82">
        <f>D223-E223+F223</f>
        <v>86634</v>
      </c>
      <c r="H223" s="39">
        <v>4</v>
      </c>
      <c r="I223" s="23"/>
    </row>
    <row r="224" spans="1:9" x14ac:dyDescent="0.2">
      <c r="A224" s="33">
        <v>32</v>
      </c>
      <c r="B224" s="40" t="s">
        <v>66</v>
      </c>
      <c r="C224" s="79">
        <f>C225+C227+C229</f>
        <v>59137</v>
      </c>
      <c r="D224" s="79">
        <f t="shared" ref="D224:G224" si="114">D225+D227+D229</f>
        <v>59137</v>
      </c>
      <c r="E224" s="79">
        <f t="shared" si="114"/>
        <v>0</v>
      </c>
      <c r="F224" s="79">
        <f t="shared" si="114"/>
        <v>14759154</v>
      </c>
      <c r="G224" s="79">
        <f t="shared" si="114"/>
        <v>14818291</v>
      </c>
      <c r="H224" s="26">
        <v>2</v>
      </c>
      <c r="I224" s="23"/>
    </row>
    <row r="225" spans="1:9" x14ac:dyDescent="0.2">
      <c r="A225" s="41">
        <v>321</v>
      </c>
      <c r="B225" s="36" t="s">
        <v>85</v>
      </c>
      <c r="C225" s="80">
        <f>C226</f>
        <v>44860</v>
      </c>
      <c r="D225" s="80">
        <f t="shared" ref="D225:G225" si="115">D226</f>
        <v>44860</v>
      </c>
      <c r="E225" s="80">
        <f t="shared" si="115"/>
        <v>0</v>
      </c>
      <c r="F225" s="80">
        <f t="shared" si="115"/>
        <v>4300</v>
      </c>
      <c r="G225" s="80">
        <f t="shared" si="115"/>
        <v>49160</v>
      </c>
      <c r="H225" s="26">
        <v>3</v>
      </c>
      <c r="I225" s="23"/>
    </row>
    <row r="226" spans="1:9" ht="28.5" x14ac:dyDescent="0.2">
      <c r="A226" s="48">
        <v>3212</v>
      </c>
      <c r="B226" s="45" t="s">
        <v>87</v>
      </c>
      <c r="C226" s="90">
        <v>44860</v>
      </c>
      <c r="D226" s="90">
        <v>44860</v>
      </c>
      <c r="E226" s="90"/>
      <c r="F226" s="90">
        <v>4300</v>
      </c>
      <c r="G226" s="82">
        <f t="shared" ref="G226" si="116">D226-E226+F226</f>
        <v>49160</v>
      </c>
      <c r="H226" s="39">
        <v>4</v>
      </c>
      <c r="I226" s="23"/>
    </row>
    <row r="227" spans="1:9" x14ac:dyDescent="0.2">
      <c r="A227" s="35">
        <v>322</v>
      </c>
      <c r="B227" s="36" t="s">
        <v>90</v>
      </c>
      <c r="C227" s="80">
        <f>SUM(C228:C228)</f>
        <v>0</v>
      </c>
      <c r="D227" s="80">
        <f>SUM(D228:D228)</f>
        <v>0</v>
      </c>
      <c r="E227" s="80">
        <f>SUM(E228:E228)</f>
        <v>0</v>
      </c>
      <c r="F227" s="80">
        <f>SUM(F228:F228)</f>
        <v>14714854</v>
      </c>
      <c r="G227" s="80">
        <f>SUM(G228:G228)</f>
        <v>14714854</v>
      </c>
      <c r="H227" s="26">
        <v>3</v>
      </c>
      <c r="I227" s="23"/>
    </row>
    <row r="228" spans="1:9" ht="98.25" customHeight="1" x14ac:dyDescent="0.2">
      <c r="A228" s="43">
        <v>3222</v>
      </c>
      <c r="B228" s="47" t="s">
        <v>91</v>
      </c>
      <c r="C228" s="69"/>
      <c r="D228" s="69"/>
      <c r="E228" s="69"/>
      <c r="F228" s="69">
        <f>6407+14708447</f>
        <v>14714854</v>
      </c>
      <c r="G228" s="82">
        <f t="shared" ref="G228" si="117">D228-E228+F228</f>
        <v>14714854</v>
      </c>
      <c r="H228" s="39">
        <v>4</v>
      </c>
      <c r="I228" s="32" t="s">
        <v>134</v>
      </c>
    </row>
    <row r="229" spans="1:9" x14ac:dyDescent="0.2">
      <c r="A229" s="35">
        <v>323</v>
      </c>
      <c r="B229" s="36" t="s">
        <v>67</v>
      </c>
      <c r="C229" s="80">
        <f t="shared" ref="C229:G229" si="118">SUM(C230:C232)</f>
        <v>14277</v>
      </c>
      <c r="D229" s="80">
        <f t="shared" si="118"/>
        <v>14277</v>
      </c>
      <c r="E229" s="80">
        <f t="shared" si="118"/>
        <v>0</v>
      </c>
      <c r="F229" s="80">
        <f t="shared" si="118"/>
        <v>40000</v>
      </c>
      <c r="G229" s="80">
        <f t="shared" si="118"/>
        <v>54277</v>
      </c>
      <c r="H229" s="26">
        <v>3</v>
      </c>
      <c r="I229" s="23"/>
    </row>
    <row r="230" spans="1:9" x14ac:dyDescent="0.2">
      <c r="A230" s="43">
        <v>3237</v>
      </c>
      <c r="B230" s="38" t="s">
        <v>68</v>
      </c>
      <c r="C230" s="69">
        <v>10000</v>
      </c>
      <c r="D230" s="69">
        <v>10000</v>
      </c>
      <c r="E230" s="69"/>
      <c r="F230" s="69">
        <v>40000</v>
      </c>
      <c r="G230" s="82">
        <f t="shared" ref="G230:G232" si="119">D230-E230+F230</f>
        <v>50000</v>
      </c>
      <c r="H230" s="39">
        <v>4</v>
      </c>
      <c r="I230" s="23"/>
    </row>
    <row r="231" spans="1:9" x14ac:dyDescent="0.2">
      <c r="A231" s="43">
        <v>3238</v>
      </c>
      <c r="B231" s="38" t="s">
        <v>110</v>
      </c>
      <c r="C231" s="69">
        <v>133</v>
      </c>
      <c r="D231" s="69">
        <v>133</v>
      </c>
      <c r="E231" s="69"/>
      <c r="F231" s="69"/>
      <c r="G231" s="82">
        <f t="shared" si="119"/>
        <v>133</v>
      </c>
      <c r="H231" s="39">
        <v>4</v>
      </c>
      <c r="I231" s="23"/>
    </row>
    <row r="232" spans="1:9" x14ac:dyDescent="0.2">
      <c r="A232" s="43">
        <v>3239</v>
      </c>
      <c r="B232" s="38" t="s">
        <v>69</v>
      </c>
      <c r="C232" s="69">
        <v>4144</v>
      </c>
      <c r="D232" s="69">
        <v>4144</v>
      </c>
      <c r="E232" s="69"/>
      <c r="F232" s="69"/>
      <c r="G232" s="82">
        <f t="shared" si="119"/>
        <v>4144</v>
      </c>
      <c r="H232" s="39">
        <v>4</v>
      </c>
      <c r="I232" s="23"/>
    </row>
    <row r="233" spans="1:9" x14ac:dyDescent="0.2">
      <c r="A233" s="30">
        <v>61</v>
      </c>
      <c r="B233" s="46" t="s">
        <v>57</v>
      </c>
      <c r="C233" s="78">
        <f>C234+C237</f>
        <v>131695</v>
      </c>
      <c r="D233" s="78">
        <f t="shared" ref="D233:G233" si="120">D234+D237</f>
        <v>131695</v>
      </c>
      <c r="E233" s="78">
        <f t="shared" si="120"/>
        <v>0</v>
      </c>
      <c r="F233" s="78">
        <f t="shared" si="120"/>
        <v>140034</v>
      </c>
      <c r="G233" s="78">
        <f t="shared" si="120"/>
        <v>271729</v>
      </c>
      <c r="H233" s="26" t="s">
        <v>58</v>
      </c>
      <c r="I233" s="23"/>
    </row>
    <row r="234" spans="1:9" x14ac:dyDescent="0.2">
      <c r="A234" s="58">
        <v>31</v>
      </c>
      <c r="B234" s="40" t="s">
        <v>77</v>
      </c>
      <c r="C234" s="79">
        <f t="shared" ref="C234:G235" si="121">C235</f>
        <v>3500</v>
      </c>
      <c r="D234" s="79">
        <f t="shared" si="121"/>
        <v>3500</v>
      </c>
      <c r="E234" s="79">
        <f t="shared" si="121"/>
        <v>0</v>
      </c>
      <c r="F234" s="79">
        <f t="shared" si="121"/>
        <v>0</v>
      </c>
      <c r="G234" s="79">
        <f t="shared" si="121"/>
        <v>3500</v>
      </c>
      <c r="H234" s="26">
        <v>2</v>
      </c>
      <c r="I234" s="23"/>
    </row>
    <row r="235" spans="1:9" x14ac:dyDescent="0.2">
      <c r="A235" s="41">
        <v>311</v>
      </c>
      <c r="B235" s="36" t="s">
        <v>78</v>
      </c>
      <c r="C235" s="80">
        <f t="shared" si="121"/>
        <v>3500</v>
      </c>
      <c r="D235" s="80">
        <f t="shared" si="121"/>
        <v>3500</v>
      </c>
      <c r="E235" s="80">
        <f t="shared" si="121"/>
        <v>0</v>
      </c>
      <c r="F235" s="80">
        <f t="shared" si="121"/>
        <v>0</v>
      </c>
      <c r="G235" s="80">
        <f t="shared" si="121"/>
        <v>3500</v>
      </c>
      <c r="H235" s="26">
        <v>3</v>
      </c>
      <c r="I235" s="23"/>
    </row>
    <row r="236" spans="1:9" x14ac:dyDescent="0.2">
      <c r="A236" s="48">
        <v>3111</v>
      </c>
      <c r="B236" s="38" t="s">
        <v>79</v>
      </c>
      <c r="C236" s="90">
        <v>3500</v>
      </c>
      <c r="D236" s="90">
        <v>3500</v>
      </c>
      <c r="E236" s="90"/>
      <c r="F236" s="90"/>
      <c r="G236" s="82">
        <f>D236-E236+F236</f>
        <v>3500</v>
      </c>
      <c r="H236" s="26">
        <v>4</v>
      </c>
      <c r="I236" s="23"/>
    </row>
    <row r="237" spans="1:9" x14ac:dyDescent="0.2">
      <c r="A237" s="33">
        <v>32</v>
      </c>
      <c r="B237" s="40" t="s">
        <v>66</v>
      </c>
      <c r="C237" s="79">
        <f>C238+C241+C246+C253</f>
        <v>128195</v>
      </c>
      <c r="D237" s="79">
        <f t="shared" ref="D237:G237" si="122">D238+D241+D246+D253</f>
        <v>128195</v>
      </c>
      <c r="E237" s="79">
        <f t="shared" si="122"/>
        <v>0</v>
      </c>
      <c r="F237" s="79">
        <f t="shared" si="122"/>
        <v>140034</v>
      </c>
      <c r="G237" s="79">
        <f t="shared" si="122"/>
        <v>268229</v>
      </c>
      <c r="H237" s="26">
        <v>2</v>
      </c>
      <c r="I237" s="23"/>
    </row>
    <row r="238" spans="1:9" x14ac:dyDescent="0.2">
      <c r="A238" s="35">
        <v>321</v>
      </c>
      <c r="B238" s="36" t="s">
        <v>85</v>
      </c>
      <c r="C238" s="80">
        <f>SUM(C239:C240)</f>
        <v>85000</v>
      </c>
      <c r="D238" s="80">
        <f>SUM(D239:D240)</f>
        <v>85000</v>
      </c>
      <c r="E238" s="80">
        <f>SUM(E239:E240)</f>
        <v>0</v>
      </c>
      <c r="F238" s="80">
        <f>SUM(F239:F240)</f>
        <v>121709</v>
      </c>
      <c r="G238" s="80">
        <f>SUM(G239:G240)</f>
        <v>206709</v>
      </c>
      <c r="H238" s="26">
        <v>3</v>
      </c>
      <c r="I238" s="23"/>
    </row>
    <row r="239" spans="1:9" x14ac:dyDescent="0.2">
      <c r="A239" s="43">
        <v>3211</v>
      </c>
      <c r="B239" s="38" t="s">
        <v>86</v>
      </c>
      <c r="C239" s="69">
        <v>60000</v>
      </c>
      <c r="D239" s="69">
        <v>60000</v>
      </c>
      <c r="E239" s="69"/>
      <c r="F239" s="69">
        <v>104800</v>
      </c>
      <c r="G239" s="82">
        <f t="shared" ref="G239:G240" si="123">D239-E239+F239</f>
        <v>164800</v>
      </c>
      <c r="H239" s="39">
        <v>4</v>
      </c>
      <c r="I239" s="23"/>
    </row>
    <row r="240" spans="1:9" x14ac:dyDescent="0.2">
      <c r="A240" s="43">
        <v>3213</v>
      </c>
      <c r="B240" s="38" t="s">
        <v>89</v>
      </c>
      <c r="C240" s="69">
        <v>25000</v>
      </c>
      <c r="D240" s="69">
        <v>25000</v>
      </c>
      <c r="E240" s="69"/>
      <c r="F240" s="69">
        <v>16909</v>
      </c>
      <c r="G240" s="82">
        <f t="shared" si="123"/>
        <v>41909</v>
      </c>
      <c r="H240" s="39">
        <v>4</v>
      </c>
      <c r="I240" s="23"/>
    </row>
    <row r="241" spans="1:9" x14ac:dyDescent="0.2">
      <c r="A241" s="35">
        <v>322</v>
      </c>
      <c r="B241" s="36" t="s">
        <v>90</v>
      </c>
      <c r="C241" s="80">
        <f t="shared" ref="C241:G241" si="124">SUM(C242:C245)</f>
        <v>27745</v>
      </c>
      <c r="D241" s="80">
        <f t="shared" si="124"/>
        <v>27745</v>
      </c>
      <c r="E241" s="80">
        <f t="shared" si="124"/>
        <v>0</v>
      </c>
      <c r="F241" s="80">
        <f t="shared" si="124"/>
        <v>2325</v>
      </c>
      <c r="G241" s="80">
        <f t="shared" si="124"/>
        <v>30070</v>
      </c>
      <c r="H241" s="26">
        <v>3</v>
      </c>
      <c r="I241" s="23"/>
    </row>
    <row r="242" spans="1:9" x14ac:dyDescent="0.2">
      <c r="A242" s="43">
        <v>3221</v>
      </c>
      <c r="B242" s="38" t="s">
        <v>102</v>
      </c>
      <c r="C242" s="69">
        <v>1000</v>
      </c>
      <c r="D242" s="69">
        <v>1000</v>
      </c>
      <c r="E242" s="69"/>
      <c r="F242" s="69">
        <v>2000</v>
      </c>
      <c r="G242" s="82">
        <f t="shared" ref="G242:G245" si="125">D242-E242+F242</f>
        <v>3000</v>
      </c>
      <c r="H242" s="39">
        <v>4</v>
      </c>
      <c r="I242" s="23"/>
    </row>
    <row r="243" spans="1:9" x14ac:dyDescent="0.2">
      <c r="A243" s="43">
        <v>3222</v>
      </c>
      <c r="B243" s="38" t="s">
        <v>91</v>
      </c>
      <c r="C243" s="69">
        <v>26545</v>
      </c>
      <c r="D243" s="69">
        <v>26545</v>
      </c>
      <c r="E243" s="69"/>
      <c r="F243" s="69"/>
      <c r="G243" s="82">
        <f t="shared" si="125"/>
        <v>26545</v>
      </c>
      <c r="H243" s="39">
        <v>4</v>
      </c>
      <c r="I243" s="23"/>
    </row>
    <row r="244" spans="1:9" ht="28.5" x14ac:dyDescent="0.2">
      <c r="A244" s="43">
        <v>3224</v>
      </c>
      <c r="B244" s="38" t="s">
        <v>104</v>
      </c>
      <c r="C244" s="69">
        <v>100</v>
      </c>
      <c r="D244" s="69">
        <v>100</v>
      </c>
      <c r="E244" s="69"/>
      <c r="F244" s="69"/>
      <c r="G244" s="82">
        <f t="shared" si="125"/>
        <v>100</v>
      </c>
      <c r="H244" s="39">
        <v>4</v>
      </c>
      <c r="I244" s="23"/>
    </row>
    <row r="245" spans="1:9" x14ac:dyDescent="0.2">
      <c r="A245" s="43">
        <v>3225</v>
      </c>
      <c r="B245" s="38" t="s">
        <v>105</v>
      </c>
      <c r="C245" s="69">
        <v>100</v>
      </c>
      <c r="D245" s="69">
        <v>100</v>
      </c>
      <c r="E245" s="69"/>
      <c r="F245" s="69">
        <v>325</v>
      </c>
      <c r="G245" s="82">
        <f t="shared" si="125"/>
        <v>425</v>
      </c>
      <c r="H245" s="39">
        <v>4</v>
      </c>
      <c r="I245" s="23"/>
    </row>
    <row r="246" spans="1:9" x14ac:dyDescent="0.2">
      <c r="A246" s="35">
        <v>323</v>
      </c>
      <c r="B246" s="36" t="s">
        <v>67</v>
      </c>
      <c r="C246" s="80">
        <f t="shared" ref="C246:G246" si="126">SUM(C247:C252)</f>
        <v>15150</v>
      </c>
      <c r="D246" s="80">
        <f t="shared" si="126"/>
        <v>15150</v>
      </c>
      <c r="E246" s="80">
        <f t="shared" si="126"/>
        <v>0</v>
      </c>
      <c r="F246" s="80">
        <f t="shared" si="126"/>
        <v>16000</v>
      </c>
      <c r="G246" s="80">
        <f t="shared" si="126"/>
        <v>31150</v>
      </c>
      <c r="H246" s="26">
        <v>3</v>
      </c>
      <c r="I246" s="23"/>
    </row>
    <row r="247" spans="1:9" x14ac:dyDescent="0.2">
      <c r="A247" s="43">
        <v>3231</v>
      </c>
      <c r="B247" s="38" t="s">
        <v>106</v>
      </c>
      <c r="C247" s="69">
        <v>100</v>
      </c>
      <c r="D247" s="69">
        <v>100</v>
      </c>
      <c r="E247" s="69"/>
      <c r="F247" s="69"/>
      <c r="G247" s="82">
        <f t="shared" ref="G247:G252" si="127">D247-E247+F247</f>
        <v>100</v>
      </c>
      <c r="H247" s="39">
        <v>4</v>
      </c>
      <c r="I247" s="23"/>
    </row>
    <row r="248" spans="1:9" x14ac:dyDescent="0.2">
      <c r="A248" s="43">
        <v>3232</v>
      </c>
      <c r="B248" s="38" t="s">
        <v>107</v>
      </c>
      <c r="C248" s="69">
        <v>1000</v>
      </c>
      <c r="D248" s="69">
        <v>1000</v>
      </c>
      <c r="E248" s="69"/>
      <c r="F248" s="69"/>
      <c r="G248" s="82">
        <f t="shared" si="127"/>
        <v>1000</v>
      </c>
      <c r="H248" s="39">
        <v>4</v>
      </c>
      <c r="I248" s="23"/>
    </row>
    <row r="249" spans="1:9" x14ac:dyDescent="0.2">
      <c r="A249" s="43">
        <v>3233</v>
      </c>
      <c r="B249" s="38" t="s">
        <v>70</v>
      </c>
      <c r="C249" s="69">
        <v>100</v>
      </c>
      <c r="D249" s="69">
        <v>100</v>
      </c>
      <c r="E249" s="69"/>
      <c r="F249" s="69"/>
      <c r="G249" s="82">
        <f t="shared" si="127"/>
        <v>100</v>
      </c>
      <c r="H249" s="39">
        <v>4</v>
      </c>
      <c r="I249" s="23"/>
    </row>
    <row r="250" spans="1:9" x14ac:dyDescent="0.2">
      <c r="A250" s="43">
        <v>3237</v>
      </c>
      <c r="B250" s="38" t="s">
        <v>68</v>
      </c>
      <c r="C250" s="69">
        <v>100</v>
      </c>
      <c r="D250" s="69">
        <v>100</v>
      </c>
      <c r="E250" s="69"/>
      <c r="F250" s="69">
        <v>8000</v>
      </c>
      <c r="G250" s="82">
        <f t="shared" si="127"/>
        <v>8100</v>
      </c>
      <c r="H250" s="39">
        <v>4</v>
      </c>
      <c r="I250" s="23"/>
    </row>
    <row r="251" spans="1:9" x14ac:dyDescent="0.2">
      <c r="A251" s="43">
        <v>3238</v>
      </c>
      <c r="B251" s="38" t="s">
        <v>110</v>
      </c>
      <c r="C251" s="69">
        <v>100</v>
      </c>
      <c r="D251" s="69">
        <v>100</v>
      </c>
      <c r="E251" s="69"/>
      <c r="F251" s="69"/>
      <c r="G251" s="82">
        <f t="shared" si="127"/>
        <v>100</v>
      </c>
      <c r="H251" s="39">
        <v>4</v>
      </c>
      <c r="I251" s="23"/>
    </row>
    <row r="252" spans="1:9" x14ac:dyDescent="0.2">
      <c r="A252" s="43">
        <v>3239</v>
      </c>
      <c r="B252" s="38" t="s">
        <v>69</v>
      </c>
      <c r="C252" s="69">
        <v>13750</v>
      </c>
      <c r="D252" s="69">
        <v>13750</v>
      </c>
      <c r="E252" s="69"/>
      <c r="F252" s="69">
        <v>8000</v>
      </c>
      <c r="G252" s="82">
        <f t="shared" si="127"/>
        <v>21750</v>
      </c>
      <c r="H252" s="39">
        <v>4</v>
      </c>
      <c r="I252" s="23"/>
    </row>
    <row r="253" spans="1:9" x14ac:dyDescent="0.2">
      <c r="A253" s="35">
        <v>329</v>
      </c>
      <c r="B253" s="36" t="s">
        <v>112</v>
      </c>
      <c r="C253" s="80">
        <f>SUM(C254:C255)</f>
        <v>300</v>
      </c>
      <c r="D253" s="80">
        <f>SUM(D254:D255)</f>
        <v>300</v>
      </c>
      <c r="E253" s="80">
        <f>SUM(E254:E255)</f>
        <v>0</v>
      </c>
      <c r="F253" s="80">
        <f>SUM(F254:F255)</f>
        <v>0</v>
      </c>
      <c r="G253" s="80">
        <f>SUM(G254:G255)</f>
        <v>300</v>
      </c>
      <c r="H253" s="26">
        <v>3</v>
      </c>
      <c r="I253" s="23"/>
    </row>
    <row r="254" spans="1:9" x14ac:dyDescent="0.2">
      <c r="A254" s="43">
        <v>3293</v>
      </c>
      <c r="B254" s="38" t="s">
        <v>115</v>
      </c>
      <c r="C254" s="69">
        <v>100</v>
      </c>
      <c r="D254" s="69">
        <v>100</v>
      </c>
      <c r="E254" s="69"/>
      <c r="F254" s="69"/>
      <c r="G254" s="82">
        <f t="shared" ref="G254:G255" si="128">D254-E254+F254</f>
        <v>100</v>
      </c>
      <c r="H254" s="39">
        <v>4</v>
      </c>
      <c r="I254" s="23"/>
    </row>
    <row r="255" spans="1:9" x14ac:dyDescent="0.2">
      <c r="A255" s="43">
        <v>3294</v>
      </c>
      <c r="B255" s="38" t="s">
        <v>116</v>
      </c>
      <c r="C255" s="69">
        <v>200</v>
      </c>
      <c r="D255" s="69">
        <v>200</v>
      </c>
      <c r="E255" s="69"/>
      <c r="F255" s="69"/>
      <c r="G255" s="82">
        <f t="shared" si="128"/>
        <v>200</v>
      </c>
      <c r="H255" s="39">
        <v>4</v>
      </c>
      <c r="I255" s="23"/>
    </row>
    <row r="256" spans="1:9" ht="42.75" x14ac:dyDescent="0.2">
      <c r="A256" s="27" t="s">
        <v>135</v>
      </c>
      <c r="B256" s="28" t="s">
        <v>136</v>
      </c>
      <c r="C256" s="77">
        <f t="shared" ref="C256:G256" si="129">C257</f>
        <v>146318</v>
      </c>
      <c r="D256" s="77">
        <f t="shared" si="129"/>
        <v>146318</v>
      </c>
      <c r="E256" s="77">
        <f t="shared" si="129"/>
        <v>0</v>
      </c>
      <c r="F256" s="77">
        <f t="shared" si="129"/>
        <v>30000</v>
      </c>
      <c r="G256" s="77">
        <f t="shared" si="129"/>
        <v>176318</v>
      </c>
      <c r="H256" s="26" t="s">
        <v>16</v>
      </c>
      <c r="I256" s="67"/>
    </row>
    <row r="257" spans="1:9" x14ac:dyDescent="0.2">
      <c r="A257" s="30">
        <v>11</v>
      </c>
      <c r="B257" s="46" t="s">
        <v>17</v>
      </c>
      <c r="C257" s="78">
        <f t="shared" ref="C257:G257" si="130">C258+C270</f>
        <v>146318</v>
      </c>
      <c r="D257" s="78">
        <f t="shared" si="130"/>
        <v>146318</v>
      </c>
      <c r="E257" s="78">
        <f t="shared" si="130"/>
        <v>0</v>
      </c>
      <c r="F257" s="78">
        <f t="shared" si="130"/>
        <v>30000</v>
      </c>
      <c r="G257" s="78">
        <f t="shared" si="130"/>
        <v>176318</v>
      </c>
      <c r="H257" s="26" t="s">
        <v>18</v>
      </c>
      <c r="I257" s="23"/>
    </row>
    <row r="258" spans="1:9" x14ac:dyDescent="0.2">
      <c r="A258" s="33">
        <v>32</v>
      </c>
      <c r="B258" s="40" t="s">
        <v>66</v>
      </c>
      <c r="C258" s="79">
        <f t="shared" ref="C258:G258" si="131">C259+C261+C265</f>
        <v>145318</v>
      </c>
      <c r="D258" s="79">
        <f t="shared" si="131"/>
        <v>145318</v>
      </c>
      <c r="E258" s="79">
        <f t="shared" si="131"/>
        <v>0</v>
      </c>
      <c r="F258" s="79">
        <f t="shared" si="131"/>
        <v>15000</v>
      </c>
      <c r="G258" s="79">
        <f t="shared" si="131"/>
        <v>160318</v>
      </c>
      <c r="H258" s="26">
        <v>2</v>
      </c>
      <c r="I258" s="23"/>
    </row>
    <row r="259" spans="1:9" x14ac:dyDescent="0.2">
      <c r="A259" s="35">
        <v>321</v>
      </c>
      <c r="B259" s="36" t="s">
        <v>85</v>
      </c>
      <c r="C259" s="80">
        <f t="shared" ref="C259:G259" si="132">C260</f>
        <v>60664</v>
      </c>
      <c r="D259" s="80">
        <f t="shared" si="132"/>
        <v>60664</v>
      </c>
      <c r="E259" s="80">
        <f t="shared" si="132"/>
        <v>0</v>
      </c>
      <c r="F259" s="80">
        <f t="shared" si="132"/>
        <v>15000</v>
      </c>
      <c r="G259" s="80">
        <f t="shared" si="132"/>
        <v>75664</v>
      </c>
      <c r="H259" s="26">
        <v>3</v>
      </c>
      <c r="I259" s="23"/>
    </row>
    <row r="260" spans="1:9" x14ac:dyDescent="0.2">
      <c r="A260" s="43">
        <v>3211</v>
      </c>
      <c r="B260" s="38" t="s">
        <v>86</v>
      </c>
      <c r="C260" s="69">
        <v>60664</v>
      </c>
      <c r="D260" s="69">
        <v>60664</v>
      </c>
      <c r="E260" s="69"/>
      <c r="F260" s="69">
        <v>15000</v>
      </c>
      <c r="G260" s="82">
        <f>D260-E260+F260</f>
        <v>75664</v>
      </c>
      <c r="H260" s="39">
        <v>4</v>
      </c>
      <c r="I260" s="68"/>
    </row>
    <row r="261" spans="1:9" x14ac:dyDescent="0.2">
      <c r="A261" s="35">
        <v>322</v>
      </c>
      <c r="B261" s="36" t="s">
        <v>90</v>
      </c>
      <c r="C261" s="80">
        <f t="shared" ref="C261:D261" si="133">SUM(C262:C264)</f>
        <v>41508</v>
      </c>
      <c r="D261" s="80">
        <f t="shared" si="133"/>
        <v>41508</v>
      </c>
      <c r="E261" s="80">
        <f t="shared" ref="E261:G261" si="134">SUM(E262:E264)</f>
        <v>0</v>
      </c>
      <c r="F261" s="80">
        <f t="shared" si="134"/>
        <v>0</v>
      </c>
      <c r="G261" s="80">
        <f t="shared" si="134"/>
        <v>41508</v>
      </c>
      <c r="H261" s="26">
        <v>3</v>
      </c>
      <c r="I261" s="23"/>
    </row>
    <row r="262" spans="1:9" x14ac:dyDescent="0.2">
      <c r="A262" s="43">
        <v>3221</v>
      </c>
      <c r="B262" s="38" t="s">
        <v>102</v>
      </c>
      <c r="C262" s="90">
        <v>1327</v>
      </c>
      <c r="D262" s="90">
        <v>1327</v>
      </c>
      <c r="E262" s="90"/>
      <c r="F262" s="90"/>
      <c r="G262" s="82">
        <f t="shared" ref="G262:G264" si="135">D262-E262+F262</f>
        <v>1327</v>
      </c>
      <c r="H262" s="69">
        <v>4</v>
      </c>
      <c r="I262" s="68"/>
    </row>
    <row r="263" spans="1:9" x14ac:dyDescent="0.2">
      <c r="A263" s="43">
        <v>3222</v>
      </c>
      <c r="B263" s="38" t="s">
        <v>91</v>
      </c>
      <c r="C263" s="69">
        <v>37863</v>
      </c>
      <c r="D263" s="69">
        <v>37863</v>
      </c>
      <c r="E263" s="69"/>
      <c r="F263" s="69"/>
      <c r="G263" s="82">
        <f t="shared" si="135"/>
        <v>37863</v>
      </c>
      <c r="H263" s="39">
        <v>4</v>
      </c>
      <c r="I263" s="68"/>
    </row>
    <row r="264" spans="1:9" x14ac:dyDescent="0.2">
      <c r="A264" s="43">
        <v>3225</v>
      </c>
      <c r="B264" s="38" t="s">
        <v>105</v>
      </c>
      <c r="C264" s="69">
        <v>2318</v>
      </c>
      <c r="D264" s="69">
        <v>2318</v>
      </c>
      <c r="E264" s="69"/>
      <c r="F264" s="69"/>
      <c r="G264" s="82">
        <f t="shared" si="135"/>
        <v>2318</v>
      </c>
      <c r="H264" s="39">
        <v>4</v>
      </c>
      <c r="I264" s="68"/>
    </row>
    <row r="265" spans="1:9" x14ac:dyDescent="0.2">
      <c r="A265" s="35">
        <v>323</v>
      </c>
      <c r="B265" s="36" t="s">
        <v>67</v>
      </c>
      <c r="C265" s="80">
        <f t="shared" ref="C265:G265" si="136">SUM(C266:C269)</f>
        <v>43146</v>
      </c>
      <c r="D265" s="80">
        <f t="shared" si="136"/>
        <v>43146</v>
      </c>
      <c r="E265" s="80">
        <f t="shared" si="136"/>
        <v>0</v>
      </c>
      <c r="F265" s="80">
        <f t="shared" si="136"/>
        <v>0</v>
      </c>
      <c r="G265" s="80">
        <f t="shared" si="136"/>
        <v>43146</v>
      </c>
      <c r="H265" s="26">
        <v>3</v>
      </c>
      <c r="I265" s="23"/>
    </row>
    <row r="266" spans="1:9" x14ac:dyDescent="0.2">
      <c r="A266" s="43">
        <v>3232</v>
      </c>
      <c r="B266" s="38" t="s">
        <v>107</v>
      </c>
      <c r="C266" s="69">
        <v>664</v>
      </c>
      <c r="D266" s="69">
        <v>664</v>
      </c>
      <c r="E266" s="69"/>
      <c r="F266" s="69"/>
      <c r="G266" s="82">
        <f t="shared" ref="G266:G269" si="137">D266-E266+F266</f>
        <v>664</v>
      </c>
      <c r="H266" s="39">
        <v>4</v>
      </c>
      <c r="I266" s="68"/>
    </row>
    <row r="267" spans="1:9" x14ac:dyDescent="0.2">
      <c r="A267" s="43">
        <v>3235</v>
      </c>
      <c r="B267" s="38" t="s">
        <v>92</v>
      </c>
      <c r="C267" s="69">
        <v>6000</v>
      </c>
      <c r="D267" s="69">
        <v>6000</v>
      </c>
      <c r="E267" s="69"/>
      <c r="F267" s="69"/>
      <c r="G267" s="82">
        <f t="shared" si="137"/>
        <v>6000</v>
      </c>
      <c r="H267" s="39">
        <v>4</v>
      </c>
      <c r="I267" s="68"/>
    </row>
    <row r="268" spans="1:9" x14ac:dyDescent="0.2">
      <c r="A268" s="43">
        <v>3237</v>
      </c>
      <c r="B268" s="38" t="s">
        <v>68</v>
      </c>
      <c r="C268" s="69">
        <v>24482</v>
      </c>
      <c r="D268" s="69">
        <v>24482</v>
      </c>
      <c r="E268" s="69"/>
      <c r="F268" s="69"/>
      <c r="G268" s="82">
        <f t="shared" si="137"/>
        <v>24482</v>
      </c>
      <c r="H268" s="39">
        <v>4</v>
      </c>
      <c r="I268" s="68"/>
    </row>
    <row r="269" spans="1:9" x14ac:dyDescent="0.2">
      <c r="A269" s="43">
        <v>3239</v>
      </c>
      <c r="B269" s="38" t="s">
        <v>69</v>
      </c>
      <c r="C269" s="69">
        <v>12000</v>
      </c>
      <c r="D269" s="69">
        <v>12000</v>
      </c>
      <c r="E269" s="69"/>
      <c r="F269" s="69"/>
      <c r="G269" s="82">
        <f t="shared" si="137"/>
        <v>12000</v>
      </c>
      <c r="H269" s="39">
        <v>4</v>
      </c>
      <c r="I269" s="68"/>
    </row>
    <row r="270" spans="1:9" ht="28.5" x14ac:dyDescent="0.2">
      <c r="A270" s="33">
        <v>42</v>
      </c>
      <c r="B270" s="40" t="s">
        <v>20</v>
      </c>
      <c r="C270" s="79">
        <f>C271</f>
        <v>1000</v>
      </c>
      <c r="D270" s="79">
        <f t="shared" ref="D270:G270" si="138">D271</f>
        <v>1000</v>
      </c>
      <c r="E270" s="79">
        <f t="shared" si="138"/>
        <v>0</v>
      </c>
      <c r="F270" s="79">
        <f t="shared" si="138"/>
        <v>15000</v>
      </c>
      <c r="G270" s="79">
        <f t="shared" si="138"/>
        <v>16000</v>
      </c>
      <c r="H270" s="26">
        <v>2</v>
      </c>
      <c r="I270" s="23"/>
    </row>
    <row r="271" spans="1:9" x14ac:dyDescent="0.2">
      <c r="A271" s="35">
        <v>422</v>
      </c>
      <c r="B271" s="36" t="s">
        <v>23</v>
      </c>
      <c r="C271" s="80">
        <f>SUM(C272:C272)</f>
        <v>1000</v>
      </c>
      <c r="D271" s="80">
        <f>SUM(D272:D272)</f>
        <v>1000</v>
      </c>
      <c r="E271" s="80">
        <f>SUM(E272:E272)</f>
        <v>0</v>
      </c>
      <c r="F271" s="80">
        <f>SUM(F272:F272)</f>
        <v>15000</v>
      </c>
      <c r="G271" s="80">
        <f>SUM(G272:G272)</f>
        <v>16000</v>
      </c>
      <c r="H271" s="26">
        <v>3</v>
      </c>
      <c r="I271" s="23"/>
    </row>
    <row r="272" spans="1:9" x14ac:dyDescent="0.2">
      <c r="A272" s="43">
        <v>4224</v>
      </c>
      <c r="B272" s="38" t="s">
        <v>30</v>
      </c>
      <c r="C272" s="69">
        <v>1000</v>
      </c>
      <c r="D272" s="69">
        <v>1000</v>
      </c>
      <c r="E272" s="69"/>
      <c r="F272" s="69">
        <v>15000</v>
      </c>
      <c r="G272" s="82">
        <f t="shared" ref="G272" si="139">D272-E272+F272</f>
        <v>16000</v>
      </c>
      <c r="H272" s="39">
        <v>4</v>
      </c>
      <c r="I272" s="68"/>
    </row>
    <row r="273" spans="1:8" x14ac:dyDescent="0.2">
      <c r="C273" s="70"/>
      <c r="D273" s="70"/>
    </row>
    <row r="274" spans="1:8" ht="30" customHeight="1" x14ac:dyDescent="0.2">
      <c r="A274" s="102" t="s">
        <v>137</v>
      </c>
      <c r="B274" s="102"/>
      <c r="C274" s="102"/>
      <c r="D274" s="102"/>
      <c r="E274" s="102"/>
      <c r="F274" s="102"/>
      <c r="G274" s="102"/>
      <c r="H274" s="102"/>
    </row>
  </sheetData>
  <mergeCells count="3">
    <mergeCell ref="C1:D1"/>
    <mergeCell ref="C2:D2"/>
    <mergeCell ref="A274:H274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Posebni dio</vt:lpstr>
      <vt:lpstr>'Posebni dio'!Ispis_naslova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Vištica</dc:creator>
  <cp:lastModifiedBy>Jasna Dimec</cp:lastModifiedBy>
  <cp:lastPrinted>2024-11-25T09:35:44Z</cp:lastPrinted>
  <dcterms:created xsi:type="dcterms:W3CDTF">2024-11-22T12:00:51Z</dcterms:created>
  <dcterms:modified xsi:type="dcterms:W3CDTF">2024-11-25T09:36:02Z</dcterms:modified>
</cp:coreProperties>
</file>