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vin-file1\sluzbakontrolinga\03 PLANIRANJE\09 Plan 2024\17. REBALANS I\SET UV\REBALANS I\"/>
    </mc:Choice>
  </mc:AlternateContent>
  <bookViews>
    <workbookView xWindow="0" yWindow="0" windowWidth="28800" windowHeight="11175"/>
  </bookViews>
  <sheets>
    <sheet name="List1" sheetId="1" r:id="rId1"/>
  </sheets>
  <definedNames>
    <definedName name="_xlnm.Print_Titles" localSheetId="0">List1!$46:$46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4" i="1" l="1"/>
  <c r="G9" i="1"/>
  <c r="E56" i="1" l="1"/>
  <c r="E72" i="1"/>
  <c r="E78" i="1"/>
  <c r="E26" i="1" l="1"/>
  <c r="E17" i="1" l="1"/>
  <c r="G17" i="1"/>
  <c r="F19" i="1"/>
  <c r="F18" i="1"/>
  <c r="G30" i="1"/>
  <c r="G25" i="1"/>
  <c r="G22" i="1"/>
  <c r="G20" i="1"/>
  <c r="G7" i="1"/>
  <c r="F17" i="1" l="1"/>
  <c r="G6" i="1"/>
  <c r="G44" i="1"/>
  <c r="F79" i="1" l="1"/>
  <c r="F60" i="1"/>
  <c r="F57" i="1"/>
  <c r="F50" i="1"/>
  <c r="F35" i="1"/>
  <c r="E77" i="1"/>
  <c r="G91" i="1"/>
  <c r="E91" i="1"/>
  <c r="F86" i="1"/>
  <c r="F90" i="1"/>
  <c r="F89" i="1"/>
  <c r="F88" i="1"/>
  <c r="F87" i="1"/>
  <c r="F82" i="1"/>
  <c r="F81" i="1"/>
  <c r="F80" i="1"/>
  <c r="F78" i="1"/>
  <c r="F76" i="1"/>
  <c r="F75" i="1"/>
  <c r="F74" i="1"/>
  <c r="F73" i="1"/>
  <c r="F72" i="1"/>
  <c r="F69" i="1"/>
  <c r="F68" i="1"/>
  <c r="F66" i="1"/>
  <c r="F65" i="1"/>
  <c r="F63" i="1"/>
  <c r="F62" i="1"/>
  <c r="F61" i="1"/>
  <c r="F59" i="1"/>
  <c r="F58" i="1"/>
  <c r="F56" i="1"/>
  <c r="F54" i="1"/>
  <c r="F53" i="1"/>
  <c r="F52" i="1"/>
  <c r="F51" i="1"/>
  <c r="F49" i="1"/>
  <c r="F43" i="1"/>
  <c r="F42" i="1"/>
  <c r="F41" i="1"/>
  <c r="F40" i="1"/>
  <c r="F39" i="1"/>
  <c r="F91" i="1" l="1"/>
  <c r="G34" i="1"/>
  <c r="E34" i="1"/>
  <c r="F32" i="1"/>
  <c r="F31" i="1"/>
  <c r="F29" i="1"/>
  <c r="F28" i="1"/>
  <c r="F27" i="1"/>
  <c r="F26" i="1"/>
  <c r="F24" i="1"/>
  <c r="F23" i="1"/>
  <c r="F21" i="1"/>
  <c r="F16" i="1"/>
  <c r="F15" i="1"/>
  <c r="F14" i="1"/>
  <c r="F13" i="1"/>
  <c r="F12" i="1"/>
  <c r="F11" i="1"/>
  <c r="F10" i="1"/>
  <c r="F8" i="1"/>
  <c r="F9" i="1"/>
  <c r="F34" i="1" l="1"/>
  <c r="E44" i="1"/>
  <c r="F44" i="1" l="1"/>
  <c r="G55" i="1"/>
  <c r="G77" i="1"/>
  <c r="F77" i="1" s="1"/>
  <c r="G71" i="1"/>
  <c r="G70" i="1" s="1"/>
  <c r="G67" i="1"/>
  <c r="G64" i="1"/>
  <c r="G48" i="1"/>
  <c r="G47" i="1" s="1"/>
  <c r="G83" i="1" l="1"/>
  <c r="E25" i="1" l="1"/>
  <c r="F25" i="1" s="1"/>
  <c r="G33" i="1"/>
  <c r="E71" i="1"/>
  <c r="E67" i="1"/>
  <c r="F67" i="1" s="1"/>
  <c r="E64" i="1"/>
  <c r="F64" i="1" s="1"/>
  <c r="E48" i="1"/>
  <c r="F48" i="1" s="1"/>
  <c r="E33" i="1"/>
  <c r="E20" i="1"/>
  <c r="F20" i="1" s="1"/>
  <c r="E7" i="1"/>
  <c r="F71" i="1" l="1"/>
  <c r="F70" i="1" s="1"/>
  <c r="E70" i="1"/>
  <c r="G36" i="1"/>
  <c r="F33" i="1"/>
  <c r="F7" i="1"/>
  <c r="E22" i="1"/>
  <c r="F22" i="1" s="1"/>
  <c r="E55" i="1"/>
  <c r="E30" i="1"/>
  <c r="F30" i="1" s="1"/>
  <c r="E6" i="1" l="1"/>
  <c r="E47" i="1"/>
  <c r="F47" i="1" s="1"/>
  <c r="F55" i="1"/>
  <c r="F6" i="1" l="1"/>
  <c r="E36" i="1"/>
  <c r="F36" i="1" s="1"/>
  <c r="E83" i="1"/>
  <c r="F83" i="1" s="1"/>
</calcChain>
</file>

<file path=xl/sharedStrings.xml><?xml version="1.0" encoding="utf-8"?>
<sst xmlns="http://schemas.openxmlformats.org/spreadsheetml/2006/main" count="97" uniqueCount="53">
  <si>
    <t>Razred</t>
  </si>
  <si>
    <t>Skupina</t>
  </si>
  <si>
    <t>Izvor</t>
  </si>
  <si>
    <t>Naziv prihoda</t>
  </si>
  <si>
    <t>Prihodi poslovanja</t>
  </si>
  <si>
    <t>Pomoći iz inozemstva i od subjekata unutar općeg proračuna</t>
  </si>
  <si>
    <t>Pomoći EU</t>
  </si>
  <si>
    <t>Ostale pomoći</t>
  </si>
  <si>
    <t>Ostale refundacije iz pomoći EU</t>
  </si>
  <si>
    <t>ESF</t>
  </si>
  <si>
    <t>ERDF</t>
  </si>
  <si>
    <t>Fond solidarnosti EU - potres ožujak 2020.</t>
  </si>
  <si>
    <t>Fond solidarnosti EU - potres prosinac 2020.</t>
  </si>
  <si>
    <t>Mehanizam za oporavak i otpornost</t>
  </si>
  <si>
    <t>Donacije</t>
  </si>
  <si>
    <t>Prihodi od imovine</t>
  </si>
  <si>
    <t>Vlastiti prihodi</t>
  </si>
  <si>
    <t>Prihodi od upravnih i administrativnih pristojbi, pristojbi po posebnim propisima i naknada</t>
  </si>
  <si>
    <t>Ostali prihodi za posebne namjene</t>
  </si>
  <si>
    <t xml:space="preserve"> Prihodi od prodaje proizvoda i robe te pruženih usluga i prihodi od donacija te povrati po protestiranim jamstvima</t>
  </si>
  <si>
    <t>Prihodi od nadležnog proračuna te HZZO-a temeljem ugovornih obveza</t>
  </si>
  <si>
    <t>Opći prihodi i primici</t>
  </si>
  <si>
    <t>Sredstva učešća za pomoći</t>
  </si>
  <si>
    <t>Kazne, upravne mjere i ostali prihodi</t>
  </si>
  <si>
    <t>Prihodi od prodaje nefinancijske imovine</t>
  </si>
  <si>
    <t>Prihodi od prodaje proizvedene dugotrajne imovine</t>
  </si>
  <si>
    <t>Prihodi od prodaje ili zamjene nefinancijske imovine i naknade s naslova osiguranja</t>
  </si>
  <si>
    <t>SVEUKUPNO</t>
  </si>
  <si>
    <t>PRIJENOS SREDSTAVA IZ PRETHODNE GODINE</t>
  </si>
  <si>
    <t>Vlastiti prihodi - prijenos</t>
  </si>
  <si>
    <t>Prihodi za posebne namjene - prijenos</t>
  </si>
  <si>
    <t>Ostale pomoći - prijenos</t>
  </si>
  <si>
    <t>Donacije - prijenos</t>
  </si>
  <si>
    <t>Prihodi od nefinancijske imovine - prijenos</t>
  </si>
  <si>
    <t>UKUPNI PRIJENOS SREDSTAVA IZ PRETHODNE GODINE</t>
  </si>
  <si>
    <t>Naziv rashoda</t>
  </si>
  <si>
    <t>Rashodi poslovanja</t>
  </si>
  <si>
    <t>Rashodi za zaposlene</t>
  </si>
  <si>
    <t>Europski socijalni fond (ESF)</t>
  </si>
  <si>
    <t>Materijalni rashodi</t>
  </si>
  <si>
    <t>Financijski rashodi</t>
  </si>
  <si>
    <t>Ostali rashodi</t>
  </si>
  <si>
    <t>Rashodi za nabavu nefinancijske imovine</t>
  </si>
  <si>
    <t>Rashodi za nabavu proizvedene dugotrajne imovine</t>
  </si>
  <si>
    <t>Prihodi od nefinancijske imovine</t>
  </si>
  <si>
    <t>Rashodi za dodatna ulaganja na nefinancijskoj imovini</t>
  </si>
  <si>
    <t>PRIJENOS SREDSTAVA U SLIJEDEĆU GODINU</t>
  </si>
  <si>
    <t>UKUPNI PRIJENOS SREDSTAVA U SLIJEDEĆU GODINU</t>
  </si>
  <si>
    <t>Namjenski primici - NPOO</t>
  </si>
  <si>
    <t>TEKUĆI PLAN 2024.</t>
  </si>
  <si>
    <t>REBALANS I PLANA ZA 2024.</t>
  </si>
  <si>
    <t xml:space="preserve"> RAČUN PRIHODA I RASHODA PO SKUPINAMA KONTA I IZVORIMA FINANCIRANJA</t>
  </si>
  <si>
    <t>POVEĆANJE / SMANJENJE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</si>
</sst>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64" formatCode="_-* #,##0\ _k_n_-;\-* #,##0\ _k_n_-;_-* &quot;-&quot;\ _k_n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b/>
      <sz val="14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"/>
      <family val="2"/>
      <charset val="238"/>
    </font>
    <font>
      <i/>
      <sz val="10"/>
      <name val="Arial"/>
      <family val="2"/>
      <charset val="238"/>
    </font>
    <font>
      <b/>
      <i/>
      <sz val="10"/>
      <name val="Arial"/>
      <family val="2"/>
      <charset val="238"/>
    </font>
    <font>
      <b/>
      <sz val="10"/>
      <color theme="1"/>
      <name val="Arial"/>
      <family val="2"/>
      <charset val="238"/>
    </font>
    <font>
      <sz val="10"/>
      <color theme="1"/>
      <name val="Arial"/>
      <family val="2"/>
      <charset val="238"/>
    </font>
    <font>
      <sz val="10"/>
      <color theme="1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71">
    <xf numFmtId="0" fontId="0" fillId="0" borderId="0" xfId="0"/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5" fillId="0" borderId="0" xfId="0" applyNumberFormat="1" applyFont="1" applyFill="1" applyBorder="1" applyAlignment="1" applyProtection="1">
      <alignment vertical="center" wrapText="1"/>
    </xf>
    <xf numFmtId="0" fontId="6" fillId="2" borderId="1" xfId="0" applyNumberFormat="1" applyFont="1" applyFill="1" applyBorder="1" applyAlignment="1" applyProtection="1">
      <alignment horizontal="center" vertical="center" wrapText="1"/>
    </xf>
    <xf numFmtId="0" fontId="6" fillId="2" borderId="2" xfId="0" applyNumberFormat="1" applyFont="1" applyFill="1" applyBorder="1" applyAlignment="1" applyProtection="1">
      <alignment horizontal="center" vertical="center" wrapText="1"/>
    </xf>
    <xf numFmtId="0" fontId="7" fillId="0" borderId="1" xfId="0" applyNumberFormat="1" applyFont="1" applyFill="1" applyBorder="1" applyAlignment="1" applyProtection="1">
      <alignment horizontal="left" vertical="center" wrapText="1"/>
    </xf>
    <xf numFmtId="3" fontId="6" fillId="0" borderId="1" xfId="0" applyNumberFormat="1" applyFont="1" applyFill="1" applyBorder="1" applyAlignment="1">
      <alignment horizontal="right"/>
    </xf>
    <xf numFmtId="0" fontId="2" fillId="0" borderId="0" xfId="0" applyFont="1"/>
    <xf numFmtId="3" fontId="2" fillId="0" borderId="0" xfId="0" applyNumberFormat="1" applyFont="1"/>
    <xf numFmtId="0" fontId="8" fillId="0" borderId="1" xfId="0" applyNumberFormat="1" applyFont="1" applyFill="1" applyBorder="1" applyAlignment="1" applyProtection="1">
      <alignment horizontal="left" vertical="center" wrapText="1"/>
    </xf>
    <xf numFmtId="3" fontId="5" fillId="0" borderId="1" xfId="0" applyNumberFormat="1" applyFont="1" applyFill="1" applyBorder="1" applyAlignment="1">
      <alignment horizontal="right"/>
    </xf>
    <xf numFmtId="0" fontId="0" fillId="0" borderId="0" xfId="0" applyFill="1"/>
    <xf numFmtId="0" fontId="8" fillId="0" borderId="1" xfId="0" quotePrefix="1" applyFont="1" applyFill="1" applyBorder="1" applyAlignment="1">
      <alignment horizontal="left" vertical="center"/>
    </xf>
    <xf numFmtId="0" fontId="9" fillId="0" borderId="1" xfId="0" quotePrefix="1" applyFont="1" applyFill="1" applyBorder="1" applyAlignment="1">
      <alignment horizontal="left" vertical="center"/>
    </xf>
    <xf numFmtId="3" fontId="0" fillId="0" borderId="0" xfId="0" applyNumberFormat="1"/>
    <xf numFmtId="3" fontId="0" fillId="0" borderId="0" xfId="0" applyNumberFormat="1" applyFill="1"/>
    <xf numFmtId="0" fontId="7" fillId="0" borderId="1" xfId="0" quotePrefix="1" applyFont="1" applyFill="1" applyBorder="1" applyAlignment="1">
      <alignment horizontal="left" vertical="center"/>
    </xf>
    <xf numFmtId="0" fontId="10" fillId="0" borderId="1" xfId="0" quotePrefix="1" applyFont="1" applyFill="1" applyBorder="1" applyAlignment="1">
      <alignment horizontal="left" vertical="center"/>
    </xf>
    <xf numFmtId="0" fontId="2" fillId="0" borderId="0" xfId="0" applyFont="1" applyFill="1"/>
    <xf numFmtId="3" fontId="2" fillId="0" borderId="0" xfId="0" applyNumberFormat="1" applyFont="1" applyFill="1"/>
    <xf numFmtId="0" fontId="10" fillId="0" borderId="1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left" vertical="center" wrapText="1"/>
    </xf>
    <xf numFmtId="0" fontId="9" fillId="0" borderId="1" xfId="0" quotePrefix="1" applyFont="1" applyFill="1" applyBorder="1" applyAlignment="1">
      <alignment horizontal="left" vertical="center" wrapText="1"/>
    </xf>
    <xf numFmtId="0" fontId="7" fillId="3" borderId="0" xfId="0" quotePrefix="1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center" vertical="center" wrapText="1"/>
    </xf>
    <xf numFmtId="3" fontId="6" fillId="3" borderId="0" xfId="0" applyNumberFormat="1" applyFont="1" applyFill="1" applyBorder="1" applyAlignment="1">
      <alignment horizontal="right"/>
    </xf>
    <xf numFmtId="3" fontId="6" fillId="0" borderId="0" xfId="0" applyNumberFormat="1" applyFont="1" applyFill="1" applyBorder="1" applyAlignment="1">
      <alignment horizontal="right"/>
    </xf>
    <xf numFmtId="0" fontId="7" fillId="3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2" fillId="0" borderId="1" xfId="0" applyFont="1" applyBorder="1" applyAlignment="1">
      <alignment horizontal="left" vertical="center" wrapText="1"/>
    </xf>
    <xf numFmtId="164" fontId="0" fillId="0" borderId="0" xfId="0" applyNumberFormat="1"/>
    <xf numFmtId="0" fontId="12" fillId="0" borderId="0" xfId="0" applyFont="1"/>
    <xf numFmtId="3" fontId="12" fillId="0" borderId="0" xfId="0" applyNumberFormat="1" applyFont="1"/>
    <xf numFmtId="3" fontId="12" fillId="0" borderId="0" xfId="0" applyNumberFormat="1" applyFont="1" applyFill="1"/>
    <xf numFmtId="0" fontId="10" fillId="0" borderId="1" xfId="0" applyFont="1" applyFill="1" applyBorder="1" applyAlignment="1">
      <alignment horizontal="left" vertical="center"/>
    </xf>
    <xf numFmtId="0" fontId="9" fillId="0" borderId="1" xfId="0" applyFont="1" applyFill="1" applyBorder="1" applyAlignment="1">
      <alignment horizontal="left" vertical="center"/>
    </xf>
    <xf numFmtId="0" fontId="12" fillId="0" borderId="1" xfId="0" applyFont="1" applyFill="1" applyBorder="1"/>
    <xf numFmtId="0" fontId="7" fillId="0" borderId="1" xfId="0" applyFont="1" applyFill="1" applyBorder="1" applyAlignment="1">
      <alignment horizontal="left" vertical="center"/>
    </xf>
    <xf numFmtId="0" fontId="7" fillId="0" borderId="1" xfId="0" applyNumberFormat="1" applyFont="1" applyFill="1" applyBorder="1" applyAlignment="1" applyProtection="1">
      <alignment horizontal="left" vertical="center"/>
    </xf>
    <xf numFmtId="0" fontId="7" fillId="0" borderId="1" xfId="0" applyNumberFormat="1" applyFont="1" applyFill="1" applyBorder="1" applyAlignment="1" applyProtection="1">
      <alignment vertical="center" wrapText="1"/>
    </xf>
    <xf numFmtId="3" fontId="11" fillId="0" borderId="1" xfId="1" applyNumberFormat="1" applyFont="1" applyFill="1" applyBorder="1"/>
    <xf numFmtId="9" fontId="11" fillId="0" borderId="0" xfId="2" applyFont="1" applyFill="1" applyBorder="1" applyAlignment="1">
      <alignment horizontal="center" vertical="center" wrapText="1"/>
    </xf>
    <xf numFmtId="0" fontId="7" fillId="0" borderId="0" xfId="0" quotePrefix="1" applyFont="1" applyFill="1" applyBorder="1" applyAlignment="1">
      <alignment horizontal="left" vertical="center" wrapText="1"/>
    </xf>
    <xf numFmtId="164" fontId="0" fillId="0" borderId="0" xfId="0" applyNumberFormat="1" applyFill="1"/>
    <xf numFmtId="3" fontId="11" fillId="0" borderId="1" xfId="0" applyNumberFormat="1" applyFont="1" applyBorder="1"/>
    <xf numFmtId="3" fontId="12" fillId="0" borderId="1" xfId="0" applyNumberFormat="1" applyFont="1" applyFill="1" applyBorder="1"/>
    <xf numFmtId="3" fontId="11" fillId="0" borderId="1" xfId="0" applyNumberFormat="1" applyFont="1" applyFill="1" applyBorder="1"/>
    <xf numFmtId="0" fontId="13" fillId="0" borderId="0" xfId="0" applyFont="1"/>
    <xf numFmtId="0" fontId="11" fillId="0" borderId="0" xfId="0" applyFont="1"/>
    <xf numFmtId="3" fontId="11" fillId="0" borderId="0" xfId="0" applyNumberFormat="1" applyFont="1"/>
    <xf numFmtId="0" fontId="12" fillId="0" borderId="0" xfId="0" applyFont="1" applyFill="1"/>
    <xf numFmtId="0" fontId="11" fillId="0" borderId="0" xfId="0" applyFont="1" applyFill="1"/>
    <xf numFmtId="3" fontId="11" fillId="0" borderId="0" xfId="0" applyNumberFormat="1" applyFont="1" applyFill="1"/>
    <xf numFmtId="4" fontId="12" fillId="0" borderId="0" xfId="0" applyNumberFormat="1" applyFont="1"/>
    <xf numFmtId="4" fontId="11" fillId="0" borderId="0" xfId="0" applyNumberFormat="1" applyFont="1"/>
    <xf numFmtId="164" fontId="11" fillId="0" borderId="0" xfId="0" applyNumberFormat="1" applyFont="1" applyBorder="1"/>
    <xf numFmtId="4" fontId="12" fillId="0" borderId="1" xfId="0" applyNumberFormat="1" applyFont="1" applyFill="1" applyBorder="1" applyAlignment="1">
      <alignment horizontal="right" vertical="center" wrapText="1"/>
    </xf>
    <xf numFmtId="9" fontId="7" fillId="0" borderId="0" xfId="2" quotePrefix="1" applyFont="1" applyFill="1" applyBorder="1" applyAlignment="1">
      <alignment horizontal="center" vertical="center" wrapText="1"/>
    </xf>
    <xf numFmtId="3" fontId="11" fillId="0" borderId="0" xfId="1" applyNumberFormat="1" applyFont="1" applyFill="1" applyBorder="1"/>
    <xf numFmtId="0" fontId="12" fillId="0" borderId="1" xfId="0" applyFont="1" applyFill="1" applyBorder="1" applyAlignment="1">
      <alignment horizontal="left"/>
    </xf>
    <xf numFmtId="0" fontId="3" fillId="0" borderId="0" xfId="0" applyNumberFormat="1" applyFont="1" applyFill="1" applyBorder="1" applyAlignment="1" applyProtection="1">
      <alignment horizontal="center" vertical="center" wrapText="1"/>
    </xf>
    <xf numFmtId="0" fontId="4" fillId="0" borderId="0" xfId="0" applyNumberFormat="1" applyFont="1" applyFill="1" applyBorder="1" applyAlignment="1" applyProtection="1">
      <alignment horizontal="center" vertical="center" wrapText="1"/>
    </xf>
    <xf numFmtId="9" fontId="7" fillId="0" borderId="1" xfId="2" quotePrefix="1" applyFont="1" applyFill="1" applyBorder="1" applyAlignment="1">
      <alignment horizontal="center" vertical="center" wrapText="1"/>
    </xf>
    <xf numFmtId="9" fontId="11" fillId="0" borderId="1" xfId="2" applyFont="1" applyFill="1" applyBorder="1" applyAlignment="1">
      <alignment horizontal="center" vertical="center" wrapText="1"/>
    </xf>
    <xf numFmtId="0" fontId="7" fillId="3" borderId="0" xfId="0" quotePrefix="1" applyFont="1" applyFill="1" applyBorder="1" applyAlignment="1">
      <alignment horizontal="left" vertical="center" wrapText="1"/>
    </xf>
    <xf numFmtId="0" fontId="7" fillId="3" borderId="3" xfId="0" quotePrefix="1" applyFont="1" applyFill="1" applyBorder="1" applyAlignment="1">
      <alignment horizontal="left" vertical="center" wrapText="1"/>
    </xf>
    <xf numFmtId="0" fontId="7" fillId="3" borderId="4" xfId="0" quotePrefix="1" applyFont="1" applyFill="1" applyBorder="1" applyAlignment="1">
      <alignment horizontal="left" vertical="center" wrapText="1"/>
    </xf>
    <xf numFmtId="0" fontId="7" fillId="3" borderId="2" xfId="0" quotePrefix="1" applyFont="1" applyFill="1" applyBorder="1" applyAlignment="1">
      <alignment horizontal="left" vertical="center" wrapText="1"/>
    </xf>
    <xf numFmtId="0" fontId="7" fillId="0" borderId="1" xfId="0" quotePrefix="1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 wrapText="1"/>
    </xf>
    <xf numFmtId="0" fontId="7" fillId="3" borderId="1" xfId="0" quotePrefix="1" applyFont="1" applyFill="1" applyBorder="1" applyAlignment="1">
      <alignment horizontal="center" vertical="center" wrapText="1"/>
    </xf>
  </cellXfs>
  <cellStyles count="3">
    <cellStyle name="Normalno" xfId="0" builtinId="0"/>
    <cellStyle name="Postotak" xfId="2" builtinId="5"/>
    <cellStyle name="Zarez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94"/>
  <sheetViews>
    <sheetView tabSelected="1" zoomScaleNormal="100" workbookViewId="0">
      <selection activeCell="K20" sqref="K20"/>
    </sheetView>
  </sheetViews>
  <sheetFormatPr defaultRowHeight="15" x14ac:dyDescent="0.25"/>
  <cols>
    <col min="1" max="1" width="7.85546875" customWidth="1"/>
    <col min="2" max="2" width="9.28515625" customWidth="1"/>
    <col min="3" max="3" width="5.7109375" bestFit="1" customWidth="1"/>
    <col min="4" max="4" width="52.42578125" customWidth="1"/>
    <col min="5" max="5" width="15.7109375" style="11" customWidth="1"/>
    <col min="6" max="6" width="13" customWidth="1"/>
    <col min="7" max="7" width="15.7109375" customWidth="1"/>
    <col min="8" max="8" width="13.140625" customWidth="1"/>
    <col min="9" max="9" width="10.85546875" customWidth="1"/>
    <col min="10" max="10" width="15.28515625" customWidth="1"/>
    <col min="11" max="11" width="19.85546875" customWidth="1"/>
  </cols>
  <sheetData>
    <row r="1" spans="1:11" ht="10.5" customHeight="1" x14ac:dyDescent="0.25">
      <c r="A1" s="1"/>
      <c r="B1" s="1"/>
      <c r="C1" s="1"/>
      <c r="D1" s="1"/>
      <c r="E1" s="1"/>
      <c r="F1" s="2"/>
    </row>
    <row r="2" spans="1:11" ht="18" customHeight="1" x14ac:dyDescent="0.25">
      <c r="A2" s="61" t="s">
        <v>51</v>
      </c>
      <c r="B2" s="61"/>
      <c r="C2" s="61"/>
      <c r="D2" s="61"/>
      <c r="E2" s="61"/>
      <c r="F2" s="61"/>
      <c r="G2" s="61"/>
    </row>
    <row r="3" spans="1:11" ht="12.75" customHeight="1" x14ac:dyDescent="0.25">
      <c r="A3" s="60"/>
      <c r="B3" s="60"/>
      <c r="C3" s="60"/>
      <c r="D3" s="60"/>
      <c r="E3" s="60"/>
      <c r="F3" s="60"/>
      <c r="G3" s="60"/>
    </row>
    <row r="4" spans="1:11" ht="7.5" customHeight="1" x14ac:dyDescent="0.25">
      <c r="A4" s="1"/>
      <c r="B4" s="1"/>
      <c r="C4" s="1"/>
      <c r="D4" s="1"/>
      <c r="E4" s="1"/>
      <c r="F4" s="2"/>
    </row>
    <row r="5" spans="1:11" ht="38.25" x14ac:dyDescent="0.25">
      <c r="A5" s="3" t="s">
        <v>0</v>
      </c>
      <c r="B5" s="4" t="s">
        <v>1</v>
      </c>
      <c r="C5" s="4" t="s">
        <v>2</v>
      </c>
      <c r="D5" s="4" t="s">
        <v>3</v>
      </c>
      <c r="E5" s="4" t="s">
        <v>49</v>
      </c>
      <c r="F5" s="3" t="s">
        <v>52</v>
      </c>
      <c r="G5" s="3" t="s">
        <v>50</v>
      </c>
      <c r="H5" s="50"/>
    </row>
    <row r="6" spans="1:11" s="7" customFormat="1" ht="15.75" customHeight="1" x14ac:dyDescent="0.25">
      <c r="A6" s="5">
        <v>6</v>
      </c>
      <c r="B6" s="5"/>
      <c r="C6" s="5"/>
      <c r="D6" s="5" t="s">
        <v>4</v>
      </c>
      <c r="E6" s="6">
        <f>E7+E17+E20+E22+E25+E30</f>
        <v>286391883</v>
      </c>
      <c r="F6" s="6">
        <f>G6-E6</f>
        <v>32031606.939999998</v>
      </c>
      <c r="G6" s="44">
        <f>G7+G17+G20+G22+G25+G30</f>
        <v>318423489.94</v>
      </c>
      <c r="H6" s="48"/>
    </row>
    <row r="7" spans="1:11" s="7" customFormat="1" ht="25.5" x14ac:dyDescent="0.25">
      <c r="A7" s="5"/>
      <c r="B7" s="5">
        <v>63</v>
      </c>
      <c r="C7" s="5"/>
      <c r="D7" s="5" t="s">
        <v>5</v>
      </c>
      <c r="E7" s="6">
        <f>SUM(E8:E16)</f>
        <v>4487446</v>
      </c>
      <c r="F7" s="6">
        <f t="shared" ref="F7:F8" si="0">G7-E7</f>
        <v>24213803</v>
      </c>
      <c r="G7" s="44">
        <f>SUM(G8:G16)</f>
        <v>28701249</v>
      </c>
      <c r="H7" s="49"/>
      <c r="I7" s="8"/>
    </row>
    <row r="8" spans="1:11" x14ac:dyDescent="0.25">
      <c r="A8" s="5"/>
      <c r="B8" s="9"/>
      <c r="C8" s="9">
        <v>51</v>
      </c>
      <c r="D8" s="9" t="s">
        <v>6</v>
      </c>
      <c r="E8" s="10">
        <v>0</v>
      </c>
      <c r="F8" s="10">
        <f t="shared" si="0"/>
        <v>0</v>
      </c>
      <c r="G8" s="45"/>
      <c r="H8" s="50"/>
      <c r="I8" s="11"/>
    </row>
    <row r="9" spans="1:11" x14ac:dyDescent="0.25">
      <c r="A9" s="12"/>
      <c r="B9" s="12"/>
      <c r="C9" s="13">
        <v>52</v>
      </c>
      <c r="D9" s="13" t="s">
        <v>7</v>
      </c>
      <c r="E9" s="10">
        <v>4487446</v>
      </c>
      <c r="F9" s="10">
        <f>G9-E9</f>
        <v>11236722</v>
      </c>
      <c r="G9" s="45">
        <f>15207929+516239</f>
        <v>15724168</v>
      </c>
      <c r="H9" s="50"/>
      <c r="I9" s="11"/>
    </row>
    <row r="10" spans="1:11" x14ac:dyDescent="0.25">
      <c r="A10" s="12"/>
      <c r="B10" s="12"/>
      <c r="C10" s="13">
        <v>559</v>
      </c>
      <c r="D10" s="13" t="s">
        <v>8</v>
      </c>
      <c r="E10" s="10">
        <v>0</v>
      </c>
      <c r="F10" s="10">
        <f t="shared" ref="F10:F15" si="1">G10-E10</f>
        <v>0</v>
      </c>
      <c r="G10" s="45"/>
      <c r="H10" s="50"/>
      <c r="I10" s="11"/>
    </row>
    <row r="11" spans="1:11" x14ac:dyDescent="0.25">
      <c r="A11" s="12"/>
      <c r="B11" s="12"/>
      <c r="C11" s="13">
        <v>561</v>
      </c>
      <c r="D11" s="13" t="s">
        <v>9</v>
      </c>
      <c r="E11" s="10">
        <v>0</v>
      </c>
      <c r="F11" s="10">
        <f t="shared" si="1"/>
        <v>19459</v>
      </c>
      <c r="G11" s="45">
        <v>19459</v>
      </c>
      <c r="H11" s="50"/>
      <c r="I11" s="11"/>
      <c r="J11" s="14"/>
    </row>
    <row r="12" spans="1:11" x14ac:dyDescent="0.25">
      <c r="A12" s="12"/>
      <c r="B12" s="12"/>
      <c r="C12" s="13">
        <v>563</v>
      </c>
      <c r="D12" s="13" t="s">
        <v>10</v>
      </c>
      <c r="E12" s="10">
        <v>0</v>
      </c>
      <c r="F12" s="10">
        <f t="shared" si="1"/>
        <v>0</v>
      </c>
      <c r="G12" s="45"/>
      <c r="H12" s="50"/>
      <c r="I12" s="11"/>
      <c r="J12" s="14"/>
    </row>
    <row r="13" spans="1:11" x14ac:dyDescent="0.25">
      <c r="A13" s="12"/>
      <c r="B13" s="12"/>
      <c r="C13" s="13">
        <v>5761</v>
      </c>
      <c r="D13" s="13" t="s">
        <v>11</v>
      </c>
      <c r="E13" s="10">
        <v>0</v>
      </c>
      <c r="F13" s="10">
        <f t="shared" si="1"/>
        <v>0</v>
      </c>
      <c r="G13" s="45"/>
      <c r="H13" s="50"/>
      <c r="I13" s="11"/>
      <c r="J13" s="14"/>
    </row>
    <row r="14" spans="1:11" x14ac:dyDescent="0.25">
      <c r="A14" s="12"/>
      <c r="B14" s="12"/>
      <c r="C14" s="13">
        <v>5762</v>
      </c>
      <c r="D14" s="13" t="s">
        <v>12</v>
      </c>
      <c r="E14" s="10">
        <v>0</v>
      </c>
      <c r="F14" s="10">
        <f t="shared" si="1"/>
        <v>0</v>
      </c>
      <c r="G14" s="45"/>
      <c r="H14" s="50"/>
      <c r="I14" s="11"/>
    </row>
    <row r="15" spans="1:11" x14ac:dyDescent="0.25">
      <c r="A15" s="12"/>
      <c r="B15" s="12"/>
      <c r="C15" s="13">
        <v>581</v>
      </c>
      <c r="D15" s="13" t="s">
        <v>13</v>
      </c>
      <c r="E15" s="10">
        <v>0</v>
      </c>
      <c r="F15" s="10">
        <f t="shared" si="1"/>
        <v>12957622</v>
      </c>
      <c r="G15" s="45">
        <v>12957622</v>
      </c>
      <c r="H15" s="50"/>
      <c r="I15" s="15"/>
      <c r="J15" s="14"/>
      <c r="K15" s="14"/>
    </row>
    <row r="16" spans="1:11" x14ac:dyDescent="0.25">
      <c r="A16" s="12"/>
      <c r="B16" s="12"/>
      <c r="C16" s="13">
        <v>61</v>
      </c>
      <c r="D16" s="13" t="s">
        <v>14</v>
      </c>
      <c r="E16" s="10">
        <v>0</v>
      </c>
      <c r="F16" s="10">
        <f>G16-E16</f>
        <v>0</v>
      </c>
      <c r="G16" s="45"/>
      <c r="H16" s="50"/>
      <c r="I16" s="15"/>
      <c r="J16" s="14"/>
      <c r="K16" s="14"/>
    </row>
    <row r="17" spans="1:11" s="7" customFormat="1" x14ac:dyDescent="0.25">
      <c r="A17" s="16"/>
      <c r="B17" s="16">
        <v>64</v>
      </c>
      <c r="C17" s="17"/>
      <c r="D17" s="17" t="s">
        <v>15</v>
      </c>
      <c r="E17" s="6">
        <f>E18+E19</f>
        <v>398</v>
      </c>
      <c r="F17" s="6">
        <f>G17-E17</f>
        <v>33000</v>
      </c>
      <c r="G17" s="46">
        <f>G18+G19</f>
        <v>33398</v>
      </c>
      <c r="H17" s="51"/>
      <c r="I17" s="19"/>
      <c r="J17" s="8"/>
      <c r="K17" s="8"/>
    </row>
    <row r="18" spans="1:11" x14ac:dyDescent="0.25">
      <c r="A18" s="12"/>
      <c r="B18" s="12"/>
      <c r="C18" s="13">
        <v>31</v>
      </c>
      <c r="D18" s="9" t="s">
        <v>16</v>
      </c>
      <c r="E18" s="10">
        <v>398</v>
      </c>
      <c r="F18" s="10">
        <f>G18-E18</f>
        <v>33000</v>
      </c>
      <c r="G18" s="45">
        <v>33398</v>
      </c>
      <c r="H18" s="50"/>
      <c r="I18" s="15"/>
      <c r="J18" s="14"/>
      <c r="K18" s="14"/>
    </row>
    <row r="19" spans="1:11" x14ac:dyDescent="0.25">
      <c r="A19" s="12"/>
      <c r="B19" s="12"/>
      <c r="C19" s="13">
        <v>43</v>
      </c>
      <c r="D19" s="9" t="s">
        <v>18</v>
      </c>
      <c r="E19" s="10">
        <v>0</v>
      </c>
      <c r="F19" s="10">
        <f>G19-E19</f>
        <v>0</v>
      </c>
      <c r="G19" s="45">
        <v>0</v>
      </c>
      <c r="H19" s="50"/>
      <c r="I19" s="15"/>
      <c r="J19" s="14"/>
      <c r="K19" s="14"/>
    </row>
    <row r="20" spans="1:11" s="7" customFormat="1" ht="25.5" x14ac:dyDescent="0.25">
      <c r="A20" s="16"/>
      <c r="B20" s="16">
        <v>65</v>
      </c>
      <c r="C20" s="17"/>
      <c r="D20" s="20" t="s">
        <v>17</v>
      </c>
      <c r="E20" s="6">
        <f>E21</f>
        <v>12851461</v>
      </c>
      <c r="F20" s="6">
        <f t="shared" ref="F20:F34" si="2">G20-E20</f>
        <v>356904.93999999948</v>
      </c>
      <c r="G20" s="46">
        <f>G21</f>
        <v>13208365.939999999</v>
      </c>
      <c r="H20" s="52"/>
      <c r="I20" s="19"/>
      <c r="J20" s="8"/>
      <c r="K20" s="8"/>
    </row>
    <row r="21" spans="1:11" ht="15.75" customHeight="1" x14ac:dyDescent="0.25">
      <c r="A21" s="12"/>
      <c r="B21" s="12"/>
      <c r="C21" s="13">
        <v>43</v>
      </c>
      <c r="D21" s="9" t="s">
        <v>18</v>
      </c>
      <c r="E21" s="10">
        <v>12851461</v>
      </c>
      <c r="F21" s="10">
        <f t="shared" si="2"/>
        <v>356904.93999999948</v>
      </c>
      <c r="G21" s="45">
        <v>13208365.939999999</v>
      </c>
      <c r="H21" s="50"/>
      <c r="I21" s="11"/>
      <c r="J21" s="14"/>
    </row>
    <row r="22" spans="1:11" s="7" customFormat="1" ht="39" customHeight="1" x14ac:dyDescent="0.25">
      <c r="A22" s="16"/>
      <c r="B22" s="16">
        <v>66</v>
      </c>
      <c r="C22" s="17"/>
      <c r="D22" s="5" t="s">
        <v>19</v>
      </c>
      <c r="E22" s="6">
        <f>E23+E24</f>
        <v>1811662</v>
      </c>
      <c r="F22" s="6">
        <f t="shared" si="2"/>
        <v>1174463</v>
      </c>
      <c r="G22" s="46">
        <f>G23+G24</f>
        <v>2986125</v>
      </c>
      <c r="H22" s="51"/>
      <c r="I22" s="18"/>
      <c r="J22" s="8"/>
    </row>
    <row r="23" spans="1:11" x14ac:dyDescent="0.25">
      <c r="A23" s="12"/>
      <c r="B23" s="16"/>
      <c r="C23" s="13">
        <v>31</v>
      </c>
      <c r="D23" s="9" t="s">
        <v>16</v>
      </c>
      <c r="E23" s="10">
        <v>1698398</v>
      </c>
      <c r="F23" s="10">
        <f t="shared" si="2"/>
        <v>931392</v>
      </c>
      <c r="G23" s="45">
        <v>2629790</v>
      </c>
      <c r="H23" s="50"/>
      <c r="I23" s="11"/>
      <c r="J23" s="14"/>
    </row>
    <row r="24" spans="1:11" x14ac:dyDescent="0.25">
      <c r="A24" s="12"/>
      <c r="B24" s="16"/>
      <c r="C24" s="13">
        <v>61</v>
      </c>
      <c r="D24" s="9" t="s">
        <v>14</v>
      </c>
      <c r="E24" s="10">
        <v>113264</v>
      </c>
      <c r="F24" s="10">
        <f t="shared" si="2"/>
        <v>243071</v>
      </c>
      <c r="G24" s="45">
        <f>187605+168730</f>
        <v>356335</v>
      </c>
      <c r="H24" s="50"/>
      <c r="I24" s="11"/>
      <c r="J24" s="14"/>
    </row>
    <row r="25" spans="1:11" s="7" customFormat="1" ht="31.5" customHeight="1" x14ac:dyDescent="0.25">
      <c r="A25" s="16"/>
      <c r="B25" s="16">
        <v>67</v>
      </c>
      <c r="C25" s="17"/>
      <c r="D25" s="5" t="s">
        <v>20</v>
      </c>
      <c r="E25" s="6">
        <f>SUM(E26:E29)</f>
        <v>267210916</v>
      </c>
      <c r="F25" s="6">
        <f t="shared" si="2"/>
        <v>6051336</v>
      </c>
      <c r="G25" s="46">
        <f>SUM(G26:G29)</f>
        <v>273262252</v>
      </c>
      <c r="H25" s="51"/>
      <c r="I25" s="18"/>
      <c r="J25" s="8"/>
    </row>
    <row r="26" spans="1:11" ht="18" customHeight="1" x14ac:dyDescent="0.25">
      <c r="A26" s="12"/>
      <c r="B26" s="12"/>
      <c r="C26" s="13">
        <v>11</v>
      </c>
      <c r="D26" s="9" t="s">
        <v>21</v>
      </c>
      <c r="E26" s="10">
        <f>17432078+2372526</f>
        <v>19804604</v>
      </c>
      <c r="F26" s="10">
        <f t="shared" si="2"/>
        <v>-1115945</v>
      </c>
      <c r="G26" s="45">
        <v>18688659</v>
      </c>
      <c r="H26" s="33"/>
      <c r="I26" s="11"/>
    </row>
    <row r="27" spans="1:11" ht="16.5" customHeight="1" x14ac:dyDescent="0.25">
      <c r="A27" s="12"/>
      <c r="B27" s="12"/>
      <c r="C27" s="13">
        <v>12</v>
      </c>
      <c r="D27" s="9" t="s">
        <v>22</v>
      </c>
      <c r="E27" s="10">
        <v>0</v>
      </c>
      <c r="F27" s="10">
        <f t="shared" si="2"/>
        <v>3434</v>
      </c>
      <c r="G27" s="45">
        <v>3434</v>
      </c>
      <c r="H27" s="50"/>
      <c r="I27" s="11"/>
      <c r="J27" s="14"/>
    </row>
    <row r="28" spans="1:11" ht="18.75" customHeight="1" x14ac:dyDescent="0.25">
      <c r="A28" s="12"/>
      <c r="B28" s="12"/>
      <c r="C28" s="13">
        <v>43</v>
      </c>
      <c r="D28" s="9" t="s">
        <v>18</v>
      </c>
      <c r="E28" s="10">
        <v>236529893</v>
      </c>
      <c r="F28" s="10">
        <f t="shared" si="2"/>
        <v>6704866</v>
      </c>
      <c r="G28" s="45">
        <v>243234759</v>
      </c>
      <c r="H28" s="50"/>
      <c r="I28" s="11"/>
      <c r="J28" s="14"/>
    </row>
    <row r="29" spans="1:11" ht="18.75" customHeight="1" x14ac:dyDescent="0.25">
      <c r="A29" s="12"/>
      <c r="B29" s="12"/>
      <c r="C29" s="13">
        <v>815</v>
      </c>
      <c r="D29" s="9" t="s">
        <v>48</v>
      </c>
      <c r="E29" s="10">
        <v>10876419</v>
      </c>
      <c r="F29" s="10">
        <f t="shared" si="2"/>
        <v>458981</v>
      </c>
      <c r="G29" s="45">
        <v>11335400</v>
      </c>
      <c r="H29" s="50"/>
      <c r="I29" s="11"/>
      <c r="J29" s="14"/>
    </row>
    <row r="30" spans="1:11" s="7" customFormat="1" x14ac:dyDescent="0.25">
      <c r="A30" s="16"/>
      <c r="B30" s="16">
        <v>68</v>
      </c>
      <c r="C30" s="17"/>
      <c r="D30" s="5" t="s">
        <v>23</v>
      </c>
      <c r="E30" s="6">
        <f>E31+E32</f>
        <v>30000</v>
      </c>
      <c r="F30" s="6">
        <f t="shared" si="2"/>
        <v>202100</v>
      </c>
      <c r="G30" s="46">
        <f>G31+G32</f>
        <v>232100</v>
      </c>
      <c r="H30" s="51"/>
      <c r="I30" s="18"/>
      <c r="J30" s="8"/>
    </row>
    <row r="31" spans="1:11" x14ac:dyDescent="0.25">
      <c r="A31" s="12"/>
      <c r="B31" s="12"/>
      <c r="C31" s="13">
        <v>31</v>
      </c>
      <c r="D31" s="9" t="s">
        <v>16</v>
      </c>
      <c r="E31" s="10">
        <v>0</v>
      </c>
      <c r="F31" s="10">
        <f t="shared" si="2"/>
        <v>0</v>
      </c>
      <c r="G31" s="45"/>
      <c r="H31" s="31"/>
      <c r="J31" s="14"/>
    </row>
    <row r="32" spans="1:11" x14ac:dyDescent="0.25">
      <c r="A32" s="12"/>
      <c r="B32" s="12"/>
      <c r="C32" s="13">
        <v>43</v>
      </c>
      <c r="D32" s="9" t="s">
        <v>18</v>
      </c>
      <c r="E32" s="10">
        <v>30000</v>
      </c>
      <c r="F32" s="10">
        <f t="shared" si="2"/>
        <v>202100</v>
      </c>
      <c r="G32" s="45">
        <v>232100</v>
      </c>
      <c r="H32" s="31"/>
      <c r="I32" s="14"/>
      <c r="J32" s="14"/>
    </row>
    <row r="33" spans="1:11" s="7" customFormat="1" x14ac:dyDescent="0.25">
      <c r="A33" s="16">
        <v>7</v>
      </c>
      <c r="B33" s="16"/>
      <c r="C33" s="17"/>
      <c r="D33" s="5" t="s">
        <v>24</v>
      </c>
      <c r="E33" s="6">
        <f>E34</f>
        <v>1181</v>
      </c>
      <c r="F33" s="6">
        <f t="shared" si="2"/>
        <v>0</v>
      </c>
      <c r="G33" s="46">
        <f t="shared" ref="G33" si="3">G34</f>
        <v>1181</v>
      </c>
      <c r="H33" s="48"/>
    </row>
    <row r="34" spans="1:11" s="7" customFormat="1" x14ac:dyDescent="0.25">
      <c r="A34" s="16"/>
      <c r="B34" s="16">
        <v>72</v>
      </c>
      <c r="C34" s="17"/>
      <c r="D34" s="21" t="s">
        <v>25</v>
      </c>
      <c r="E34" s="6">
        <f>E35</f>
        <v>1181</v>
      </c>
      <c r="F34" s="6">
        <f t="shared" si="2"/>
        <v>0</v>
      </c>
      <c r="G34" s="46">
        <f>G35</f>
        <v>1181</v>
      </c>
      <c r="H34" s="48"/>
      <c r="I34" s="8"/>
      <c r="J34" s="8"/>
    </row>
    <row r="35" spans="1:11" ht="32.25" customHeight="1" x14ac:dyDescent="0.25">
      <c r="A35" s="12"/>
      <c r="B35" s="12"/>
      <c r="C35" s="13">
        <v>71</v>
      </c>
      <c r="D35" s="22" t="s">
        <v>26</v>
      </c>
      <c r="E35" s="10">
        <v>1181</v>
      </c>
      <c r="F35" s="10">
        <f>G35-E35</f>
        <v>0</v>
      </c>
      <c r="G35" s="45">
        <v>1181</v>
      </c>
      <c r="H35" s="31"/>
      <c r="I35" s="14"/>
      <c r="J35" s="14"/>
    </row>
    <row r="36" spans="1:11" ht="19.5" customHeight="1" x14ac:dyDescent="0.25">
      <c r="A36" s="68" t="s">
        <v>27</v>
      </c>
      <c r="B36" s="69"/>
      <c r="C36" s="69"/>
      <c r="D36" s="69"/>
      <c r="E36" s="6">
        <f>E33+E6</f>
        <v>286393064</v>
      </c>
      <c r="F36" s="6">
        <f>G36-E36</f>
        <v>32031606.939999998</v>
      </c>
      <c r="G36" s="44">
        <f>G33+G6</f>
        <v>318424670.94</v>
      </c>
      <c r="H36" s="31"/>
      <c r="I36" s="14"/>
      <c r="J36" s="14"/>
    </row>
    <row r="37" spans="1:11" ht="19.5" customHeight="1" x14ac:dyDescent="0.25">
      <c r="A37" s="23"/>
      <c r="B37" s="24"/>
      <c r="C37" s="24"/>
      <c r="D37" s="24"/>
      <c r="E37" s="26"/>
      <c r="F37" s="25"/>
      <c r="G37" s="32"/>
      <c r="H37" s="31"/>
      <c r="J37" s="14"/>
    </row>
    <row r="38" spans="1:11" ht="19.5" customHeight="1" x14ac:dyDescent="0.25">
      <c r="A38" s="64" t="s">
        <v>28</v>
      </c>
      <c r="B38" s="64"/>
      <c r="C38" s="64"/>
      <c r="D38" s="64"/>
      <c r="E38" s="26"/>
      <c r="F38" s="25"/>
      <c r="G38" s="31"/>
      <c r="H38" s="31"/>
    </row>
    <row r="39" spans="1:11" ht="18" customHeight="1" x14ac:dyDescent="0.25">
      <c r="A39" s="27"/>
      <c r="B39" s="28"/>
      <c r="C39" s="28">
        <v>931</v>
      </c>
      <c r="D39" s="29" t="s">
        <v>29</v>
      </c>
      <c r="E39" s="10">
        <v>344143</v>
      </c>
      <c r="F39" s="10">
        <f t="shared" ref="F39:F43" si="4">G39-E39</f>
        <v>930042</v>
      </c>
      <c r="G39" s="45">
        <v>1274185</v>
      </c>
      <c r="H39" s="31"/>
      <c r="J39" s="14"/>
      <c r="K39" s="7"/>
    </row>
    <row r="40" spans="1:11" ht="15.75" customHeight="1" x14ac:dyDescent="0.25">
      <c r="A40" s="27"/>
      <c r="B40" s="28"/>
      <c r="C40" s="28">
        <v>943</v>
      </c>
      <c r="D40" s="29" t="s">
        <v>30</v>
      </c>
      <c r="E40" s="10">
        <v>600539</v>
      </c>
      <c r="F40" s="10">
        <f t="shared" si="4"/>
        <v>347448</v>
      </c>
      <c r="G40" s="45">
        <v>947987</v>
      </c>
      <c r="H40" s="31"/>
      <c r="J40" s="30"/>
    </row>
    <row r="41" spans="1:11" ht="18" customHeight="1" x14ac:dyDescent="0.25">
      <c r="A41" s="27"/>
      <c r="B41" s="28"/>
      <c r="C41" s="28">
        <v>952</v>
      </c>
      <c r="D41" s="29" t="s">
        <v>31</v>
      </c>
      <c r="E41" s="10">
        <v>27976</v>
      </c>
      <c r="F41" s="10">
        <f t="shared" si="4"/>
        <v>906740</v>
      </c>
      <c r="G41" s="45">
        <v>934716</v>
      </c>
      <c r="H41" s="31"/>
      <c r="J41" s="30"/>
    </row>
    <row r="42" spans="1:11" ht="16.5" customHeight="1" x14ac:dyDescent="0.25">
      <c r="A42" s="27"/>
      <c r="B42" s="28"/>
      <c r="C42" s="28">
        <v>961</v>
      </c>
      <c r="D42" s="29" t="s">
        <v>32</v>
      </c>
      <c r="E42" s="10">
        <v>541268</v>
      </c>
      <c r="F42" s="10">
        <f t="shared" si="4"/>
        <v>-191073</v>
      </c>
      <c r="G42" s="45">
        <v>350195</v>
      </c>
      <c r="H42" s="31"/>
    </row>
    <row r="43" spans="1:11" ht="18" customHeight="1" x14ac:dyDescent="0.25">
      <c r="A43" s="27"/>
      <c r="B43" s="28"/>
      <c r="C43" s="28">
        <v>971</v>
      </c>
      <c r="D43" s="29" t="s">
        <v>33</v>
      </c>
      <c r="E43" s="10">
        <v>15473</v>
      </c>
      <c r="F43" s="10">
        <f t="shared" si="4"/>
        <v>457</v>
      </c>
      <c r="G43" s="45">
        <v>15930</v>
      </c>
      <c r="H43" s="31"/>
      <c r="I43" s="14"/>
      <c r="J43" s="14"/>
    </row>
    <row r="44" spans="1:11" ht="19.5" customHeight="1" x14ac:dyDescent="0.25">
      <c r="A44" s="70" t="s">
        <v>34</v>
      </c>
      <c r="B44" s="70"/>
      <c r="C44" s="70"/>
      <c r="D44" s="70"/>
      <c r="E44" s="6">
        <f>SUM(E39:E43)</f>
        <v>1529399</v>
      </c>
      <c r="F44" s="6">
        <f>G44-E44</f>
        <v>1993614</v>
      </c>
      <c r="G44" s="6">
        <f>SUM(G39:G43)</f>
        <v>3523013</v>
      </c>
      <c r="H44" s="31"/>
    </row>
    <row r="45" spans="1:11" x14ac:dyDescent="0.25">
      <c r="A45" s="31"/>
      <c r="B45" s="31"/>
      <c r="C45" s="31"/>
      <c r="D45" s="31"/>
      <c r="E45" s="33"/>
      <c r="F45" s="32"/>
      <c r="G45" s="31"/>
      <c r="H45" s="31"/>
    </row>
    <row r="46" spans="1:11" ht="38.25" x14ac:dyDescent="0.25">
      <c r="A46" s="3" t="s">
        <v>0</v>
      </c>
      <c r="B46" s="4" t="s">
        <v>1</v>
      </c>
      <c r="C46" s="4" t="s">
        <v>2</v>
      </c>
      <c r="D46" s="4" t="s">
        <v>35</v>
      </c>
      <c r="E46" s="4" t="s">
        <v>49</v>
      </c>
      <c r="F46" s="3" t="s">
        <v>52</v>
      </c>
      <c r="G46" s="3" t="s">
        <v>50</v>
      </c>
      <c r="H46" s="31"/>
      <c r="J46" s="14"/>
    </row>
    <row r="47" spans="1:11" ht="15.75" customHeight="1" x14ac:dyDescent="0.25">
      <c r="A47" s="5">
        <v>3</v>
      </c>
      <c r="B47" s="5">
        <v>3</v>
      </c>
      <c r="C47" s="5"/>
      <c r="D47" s="5" t="s">
        <v>36</v>
      </c>
      <c r="E47" s="6">
        <f>E48+E55+E64+E67</f>
        <v>252820026</v>
      </c>
      <c r="F47" s="6">
        <f t="shared" ref="F47:F82" si="5">G47-E47</f>
        <v>24905253</v>
      </c>
      <c r="G47" s="46">
        <f>G48+G55+G64+G67</f>
        <v>277725279</v>
      </c>
      <c r="H47" s="31"/>
      <c r="J47" s="14"/>
    </row>
    <row r="48" spans="1:11" ht="15.75" customHeight="1" x14ac:dyDescent="0.25">
      <c r="A48" s="5"/>
      <c r="B48" s="5">
        <v>31</v>
      </c>
      <c r="C48" s="5"/>
      <c r="D48" s="5" t="s">
        <v>37</v>
      </c>
      <c r="E48" s="6">
        <f>SUM(E49:E54)</f>
        <v>132223444</v>
      </c>
      <c r="F48" s="6">
        <f t="shared" si="5"/>
        <v>12596780</v>
      </c>
      <c r="G48" s="46">
        <f>SUM(G49:G54)</f>
        <v>144820224</v>
      </c>
      <c r="H48" s="31"/>
      <c r="I48" s="14"/>
      <c r="J48" s="14"/>
    </row>
    <row r="49" spans="1:10" ht="15.75" customHeight="1" x14ac:dyDescent="0.25">
      <c r="A49" s="5"/>
      <c r="B49" s="9"/>
      <c r="C49" s="9">
        <v>11</v>
      </c>
      <c r="D49" s="13" t="s">
        <v>21</v>
      </c>
      <c r="E49" s="10">
        <v>210133</v>
      </c>
      <c r="F49" s="10">
        <f t="shared" si="5"/>
        <v>0</v>
      </c>
      <c r="G49" s="45">
        <v>210133</v>
      </c>
      <c r="H49" s="32"/>
      <c r="I49" s="14"/>
      <c r="J49" s="14"/>
    </row>
    <row r="50" spans="1:10" x14ac:dyDescent="0.25">
      <c r="A50" s="12"/>
      <c r="B50" s="12"/>
      <c r="C50" s="13">
        <v>12</v>
      </c>
      <c r="D50" s="13" t="s">
        <v>22</v>
      </c>
      <c r="E50" s="10">
        <v>0</v>
      </c>
      <c r="F50" s="10">
        <f t="shared" si="5"/>
        <v>894</v>
      </c>
      <c r="G50" s="45">
        <v>894</v>
      </c>
      <c r="H50" s="32"/>
      <c r="I50" s="14"/>
      <c r="J50" s="14"/>
    </row>
    <row r="51" spans="1:10" x14ac:dyDescent="0.25">
      <c r="A51" s="12"/>
      <c r="B51" s="12"/>
      <c r="C51" s="13">
        <v>43</v>
      </c>
      <c r="D51" s="13" t="s">
        <v>18</v>
      </c>
      <c r="E51" s="10">
        <v>131419765</v>
      </c>
      <c r="F51" s="10">
        <f t="shared" si="5"/>
        <v>12194619</v>
      </c>
      <c r="G51" s="45">
        <v>143614384</v>
      </c>
      <c r="H51" s="32"/>
      <c r="I51" s="14"/>
      <c r="J51" s="14"/>
    </row>
    <row r="52" spans="1:10" x14ac:dyDescent="0.25">
      <c r="A52" s="12"/>
      <c r="B52" s="12"/>
      <c r="C52" s="13">
        <v>52</v>
      </c>
      <c r="D52" s="13" t="s">
        <v>7</v>
      </c>
      <c r="E52" s="10">
        <v>590046</v>
      </c>
      <c r="F52" s="10">
        <f t="shared" si="5"/>
        <v>396200</v>
      </c>
      <c r="G52" s="45">
        <v>986246</v>
      </c>
      <c r="H52" s="32"/>
      <c r="I52" s="14"/>
      <c r="J52" s="14"/>
    </row>
    <row r="53" spans="1:10" x14ac:dyDescent="0.25">
      <c r="A53" s="12"/>
      <c r="B53" s="12"/>
      <c r="C53" s="13">
        <v>561</v>
      </c>
      <c r="D53" s="13" t="s">
        <v>38</v>
      </c>
      <c r="E53" s="10">
        <v>0</v>
      </c>
      <c r="F53" s="10">
        <f t="shared" si="5"/>
        <v>5067</v>
      </c>
      <c r="G53" s="45">
        <v>5067</v>
      </c>
      <c r="H53" s="53"/>
      <c r="I53" s="14"/>
      <c r="J53" s="14"/>
    </row>
    <row r="54" spans="1:10" x14ac:dyDescent="0.25">
      <c r="A54" s="12"/>
      <c r="B54" s="12"/>
      <c r="C54" s="13">
        <v>61</v>
      </c>
      <c r="D54" s="13" t="s">
        <v>14</v>
      </c>
      <c r="E54" s="10">
        <v>3500</v>
      </c>
      <c r="F54" s="10">
        <f t="shared" si="5"/>
        <v>0</v>
      </c>
      <c r="G54" s="45">
        <v>3500</v>
      </c>
      <c r="H54" s="53"/>
      <c r="I54" s="14"/>
      <c r="J54" s="14"/>
    </row>
    <row r="55" spans="1:10" x14ac:dyDescent="0.25">
      <c r="A55" s="12"/>
      <c r="B55" s="16">
        <v>32</v>
      </c>
      <c r="C55" s="17"/>
      <c r="D55" s="16" t="s">
        <v>39</v>
      </c>
      <c r="E55" s="6">
        <f>SUM(E56:E63)</f>
        <v>119120450</v>
      </c>
      <c r="F55" s="6">
        <f t="shared" si="5"/>
        <v>13075473</v>
      </c>
      <c r="G55" s="46">
        <f>SUM(G56:G63)</f>
        <v>132195923</v>
      </c>
      <c r="H55" s="53"/>
      <c r="I55" s="14"/>
      <c r="J55" s="14"/>
    </row>
    <row r="56" spans="1:10" x14ac:dyDescent="0.25">
      <c r="A56" s="12"/>
      <c r="B56" s="12"/>
      <c r="C56" s="13">
        <v>11</v>
      </c>
      <c r="D56" s="13" t="s">
        <v>21</v>
      </c>
      <c r="E56" s="10">
        <f>302352+1382646+145318</f>
        <v>1830316</v>
      </c>
      <c r="F56" s="10">
        <f t="shared" si="5"/>
        <v>878022</v>
      </c>
      <c r="G56" s="45">
        <v>2708338</v>
      </c>
      <c r="H56" s="53"/>
      <c r="I56" s="14"/>
      <c r="J56" s="14"/>
    </row>
    <row r="57" spans="1:10" x14ac:dyDescent="0.25">
      <c r="A57" s="12"/>
      <c r="B57" s="16"/>
      <c r="C57" s="13">
        <v>12</v>
      </c>
      <c r="D57" s="22" t="s">
        <v>22</v>
      </c>
      <c r="E57" s="10">
        <v>0</v>
      </c>
      <c r="F57" s="10">
        <f t="shared" si="5"/>
        <v>2540</v>
      </c>
      <c r="G57" s="45">
        <v>2540</v>
      </c>
      <c r="H57" s="53"/>
      <c r="I57" s="14"/>
      <c r="J57" s="14"/>
    </row>
    <row r="58" spans="1:10" x14ac:dyDescent="0.25">
      <c r="A58" s="12"/>
      <c r="B58" s="16"/>
      <c r="C58" s="13">
        <v>31</v>
      </c>
      <c r="D58" s="22" t="s">
        <v>16</v>
      </c>
      <c r="E58" s="10">
        <v>332962</v>
      </c>
      <c r="F58" s="10">
        <f t="shared" si="5"/>
        <v>278512</v>
      </c>
      <c r="G58" s="45">
        <v>611474</v>
      </c>
      <c r="H58" s="53"/>
      <c r="I58" s="14"/>
      <c r="J58" s="14"/>
    </row>
    <row r="59" spans="1:10" x14ac:dyDescent="0.25">
      <c r="A59" s="12"/>
      <c r="B59" s="16"/>
      <c r="C59" s="13">
        <v>43</v>
      </c>
      <c r="D59" s="22" t="s">
        <v>18</v>
      </c>
      <c r="E59" s="10">
        <v>116515988</v>
      </c>
      <c r="F59" s="10">
        <f t="shared" si="5"/>
        <v>-4081090</v>
      </c>
      <c r="G59" s="45">
        <v>112434898</v>
      </c>
      <c r="H59" s="53"/>
      <c r="J59" s="14"/>
    </row>
    <row r="60" spans="1:10" x14ac:dyDescent="0.25">
      <c r="A60" s="12"/>
      <c r="B60" s="16"/>
      <c r="C60" s="13">
        <v>52</v>
      </c>
      <c r="D60" s="22" t="s">
        <v>7</v>
      </c>
      <c r="E60" s="10">
        <v>59137</v>
      </c>
      <c r="F60" s="10">
        <f t="shared" si="5"/>
        <v>14759154</v>
      </c>
      <c r="G60" s="45">
        <v>14818291</v>
      </c>
      <c r="H60" s="53"/>
    </row>
    <row r="61" spans="1:10" x14ac:dyDescent="0.25">
      <c r="A61" s="12"/>
      <c r="B61" s="16"/>
      <c r="C61" s="13">
        <v>561</v>
      </c>
      <c r="D61" s="22" t="s">
        <v>38</v>
      </c>
      <c r="E61" s="10">
        <v>0</v>
      </c>
      <c r="F61" s="10">
        <f t="shared" si="5"/>
        <v>14392</v>
      </c>
      <c r="G61" s="45">
        <v>14392</v>
      </c>
      <c r="H61" s="53"/>
    </row>
    <row r="62" spans="1:10" x14ac:dyDescent="0.25">
      <c r="A62" s="12"/>
      <c r="B62" s="16"/>
      <c r="C62" s="35">
        <v>61</v>
      </c>
      <c r="D62" s="35" t="s">
        <v>14</v>
      </c>
      <c r="E62" s="10">
        <v>128195</v>
      </c>
      <c r="F62" s="10">
        <f t="shared" si="5"/>
        <v>140034</v>
      </c>
      <c r="G62" s="45">
        <v>268229</v>
      </c>
      <c r="H62" s="53"/>
    </row>
    <row r="63" spans="1:10" x14ac:dyDescent="0.25">
      <c r="A63" s="12"/>
      <c r="B63" s="16"/>
      <c r="C63" s="35">
        <v>815</v>
      </c>
      <c r="D63" s="35" t="s">
        <v>48</v>
      </c>
      <c r="E63" s="10">
        <v>253852</v>
      </c>
      <c r="F63" s="10">
        <f t="shared" si="5"/>
        <v>1083909</v>
      </c>
      <c r="G63" s="45">
        <v>1337761</v>
      </c>
      <c r="H63" s="53"/>
    </row>
    <row r="64" spans="1:10" s="7" customFormat="1" x14ac:dyDescent="0.25">
      <c r="A64" s="16"/>
      <c r="B64" s="16">
        <v>34</v>
      </c>
      <c r="C64" s="34"/>
      <c r="D64" s="34" t="s">
        <v>40</v>
      </c>
      <c r="E64" s="6">
        <f t="shared" ref="E64" si="6">SUM(E65:E66)</f>
        <v>530999</v>
      </c>
      <c r="F64" s="6">
        <f t="shared" si="5"/>
        <v>33000</v>
      </c>
      <c r="G64" s="46">
        <f t="shared" ref="G64" si="7">SUM(G65:G66)</f>
        <v>563999</v>
      </c>
      <c r="H64" s="48"/>
    </row>
    <row r="65" spans="1:9" x14ac:dyDescent="0.25">
      <c r="A65" s="12"/>
      <c r="B65" s="12"/>
      <c r="C65" s="35">
        <v>31</v>
      </c>
      <c r="D65" s="35" t="s">
        <v>16</v>
      </c>
      <c r="E65" s="10">
        <v>398</v>
      </c>
      <c r="F65" s="10">
        <f t="shared" si="5"/>
        <v>33000</v>
      </c>
      <c r="G65" s="45">
        <v>33398</v>
      </c>
      <c r="H65" s="31"/>
    </row>
    <row r="66" spans="1:9" x14ac:dyDescent="0.25">
      <c r="A66" s="12"/>
      <c r="B66" s="16"/>
      <c r="C66" s="35">
        <v>43</v>
      </c>
      <c r="D66" s="35" t="s">
        <v>18</v>
      </c>
      <c r="E66" s="10">
        <v>530601</v>
      </c>
      <c r="F66" s="10">
        <f t="shared" si="5"/>
        <v>0</v>
      </c>
      <c r="G66" s="45">
        <v>530601</v>
      </c>
      <c r="H66" s="31"/>
    </row>
    <row r="67" spans="1:9" s="7" customFormat="1" x14ac:dyDescent="0.25">
      <c r="A67" s="16"/>
      <c r="B67" s="16">
        <v>38</v>
      </c>
      <c r="C67" s="34"/>
      <c r="D67" s="34" t="s">
        <v>41</v>
      </c>
      <c r="E67" s="6">
        <f t="shared" ref="E67" si="8">SUM(E68:E69)</f>
        <v>945133</v>
      </c>
      <c r="F67" s="6">
        <f t="shared" si="5"/>
        <v>-800000</v>
      </c>
      <c r="G67" s="46">
        <f t="shared" ref="G67" si="9">SUM(G68:G69)</f>
        <v>145133</v>
      </c>
      <c r="H67" s="48"/>
    </row>
    <row r="68" spans="1:9" x14ac:dyDescent="0.25">
      <c r="A68" s="12"/>
      <c r="B68" s="12"/>
      <c r="C68" s="35">
        <v>31</v>
      </c>
      <c r="D68" s="35" t="s">
        <v>16</v>
      </c>
      <c r="E68" s="10">
        <v>133</v>
      </c>
      <c r="F68" s="10">
        <f t="shared" si="5"/>
        <v>0</v>
      </c>
      <c r="G68" s="45">
        <v>133</v>
      </c>
      <c r="H68" s="31"/>
    </row>
    <row r="69" spans="1:9" x14ac:dyDescent="0.25">
      <c r="A69" s="12"/>
      <c r="B69" s="36"/>
      <c r="C69" s="59">
        <v>43</v>
      </c>
      <c r="D69" s="35" t="s">
        <v>18</v>
      </c>
      <c r="E69" s="10">
        <v>945000</v>
      </c>
      <c r="F69" s="10">
        <f t="shared" si="5"/>
        <v>-800000</v>
      </c>
      <c r="G69" s="45">
        <v>145000</v>
      </c>
      <c r="H69" s="31"/>
    </row>
    <row r="70" spans="1:9" s="7" customFormat="1" x14ac:dyDescent="0.25">
      <c r="A70" s="37">
        <v>4</v>
      </c>
      <c r="B70" s="38">
        <v>4</v>
      </c>
      <c r="C70" s="38"/>
      <c r="D70" s="39" t="s">
        <v>42</v>
      </c>
      <c r="E70" s="6">
        <f>E71+E77</f>
        <v>33553843</v>
      </c>
      <c r="F70" s="6">
        <f>F71+F77</f>
        <v>8442025</v>
      </c>
      <c r="G70" s="46">
        <f>G71+G77</f>
        <v>41995868</v>
      </c>
      <c r="H70" s="48"/>
    </row>
    <row r="71" spans="1:9" s="7" customFormat="1" x14ac:dyDescent="0.25">
      <c r="A71" s="5"/>
      <c r="B71" s="5">
        <v>42</v>
      </c>
      <c r="C71" s="17"/>
      <c r="D71" s="17" t="s">
        <v>43</v>
      </c>
      <c r="E71" s="6">
        <f>SUM(E72:E76)</f>
        <v>6844447</v>
      </c>
      <c r="F71" s="6">
        <f t="shared" si="5"/>
        <v>10219819</v>
      </c>
      <c r="G71" s="46">
        <f>SUM(G72:G76)</f>
        <v>17064266</v>
      </c>
      <c r="H71" s="48"/>
    </row>
    <row r="72" spans="1:9" x14ac:dyDescent="0.25">
      <c r="A72" s="9"/>
      <c r="B72" s="9"/>
      <c r="C72" s="13">
        <v>11</v>
      </c>
      <c r="D72" s="13" t="s">
        <v>21</v>
      </c>
      <c r="E72" s="10">
        <f>5500070+1000</f>
        <v>5501070</v>
      </c>
      <c r="F72" s="10">
        <f t="shared" si="5"/>
        <v>672437</v>
      </c>
      <c r="G72" s="45">
        <v>6173507</v>
      </c>
      <c r="H72" s="53"/>
    </row>
    <row r="73" spans="1:9" x14ac:dyDescent="0.25">
      <c r="A73" s="9"/>
      <c r="B73" s="9"/>
      <c r="C73" s="13">
        <v>31</v>
      </c>
      <c r="D73" s="13" t="s">
        <v>16</v>
      </c>
      <c r="E73" s="10">
        <v>1276396</v>
      </c>
      <c r="F73" s="10">
        <f t="shared" si="5"/>
        <v>936952</v>
      </c>
      <c r="G73" s="45">
        <v>2213348</v>
      </c>
      <c r="H73" s="53"/>
    </row>
    <row r="74" spans="1:9" x14ac:dyDescent="0.25">
      <c r="A74" s="9"/>
      <c r="B74" s="9"/>
      <c r="C74" s="13">
        <v>581</v>
      </c>
      <c r="D74" s="13" t="s">
        <v>13</v>
      </c>
      <c r="E74" s="10">
        <v>0</v>
      </c>
      <c r="F74" s="10">
        <f t="shared" si="5"/>
        <v>8464913</v>
      </c>
      <c r="G74" s="45">
        <v>8464913</v>
      </c>
      <c r="H74" s="53"/>
    </row>
    <row r="75" spans="1:9" x14ac:dyDescent="0.25">
      <c r="A75" s="9"/>
      <c r="B75" s="9"/>
      <c r="C75" s="13">
        <v>61</v>
      </c>
      <c r="D75" s="35" t="s">
        <v>14</v>
      </c>
      <c r="E75" s="10">
        <v>65800</v>
      </c>
      <c r="F75" s="10">
        <f t="shared" si="5"/>
        <v>145517</v>
      </c>
      <c r="G75" s="45">
        <v>211317</v>
      </c>
      <c r="H75" s="53"/>
    </row>
    <row r="76" spans="1:9" x14ac:dyDescent="0.25">
      <c r="A76" s="9"/>
      <c r="B76" s="9"/>
      <c r="C76" s="13">
        <v>71</v>
      </c>
      <c r="D76" s="13" t="s">
        <v>44</v>
      </c>
      <c r="E76" s="10">
        <v>1181</v>
      </c>
      <c r="F76" s="10">
        <f t="shared" si="5"/>
        <v>0</v>
      </c>
      <c r="G76" s="45">
        <v>1181</v>
      </c>
      <c r="H76" s="53"/>
      <c r="I76" s="14"/>
    </row>
    <row r="77" spans="1:9" s="7" customFormat="1" x14ac:dyDescent="0.25">
      <c r="A77" s="5"/>
      <c r="B77" s="5">
        <v>45</v>
      </c>
      <c r="C77" s="17"/>
      <c r="D77" s="17" t="s">
        <v>45</v>
      </c>
      <c r="E77" s="6">
        <f>SUM(E78:E82)</f>
        <v>26709396</v>
      </c>
      <c r="F77" s="6">
        <f t="shared" si="5"/>
        <v>-1777794</v>
      </c>
      <c r="G77" s="46">
        <f>SUM(G78:G82)</f>
        <v>24931602</v>
      </c>
      <c r="H77" s="54"/>
    </row>
    <row r="78" spans="1:9" x14ac:dyDescent="0.25">
      <c r="A78" s="9"/>
      <c r="B78" s="9"/>
      <c r="C78" s="13">
        <v>11</v>
      </c>
      <c r="D78" s="13" t="s">
        <v>21</v>
      </c>
      <c r="E78" s="10">
        <f>565437+11697648</f>
        <v>12263085</v>
      </c>
      <c r="F78" s="10">
        <f t="shared" si="5"/>
        <v>-2666404</v>
      </c>
      <c r="G78" s="45">
        <v>9596681</v>
      </c>
      <c r="H78" s="53"/>
    </row>
    <row r="79" spans="1:9" x14ac:dyDescent="0.25">
      <c r="A79" s="9"/>
      <c r="B79" s="9"/>
      <c r="C79" s="13">
        <v>31</v>
      </c>
      <c r="D79" s="13" t="s">
        <v>16</v>
      </c>
      <c r="E79" s="10">
        <v>107505</v>
      </c>
      <c r="F79" s="10">
        <f t="shared" si="5"/>
        <v>220829</v>
      </c>
      <c r="G79" s="45">
        <v>328334</v>
      </c>
      <c r="H79" s="53"/>
    </row>
    <row r="80" spans="1:9" x14ac:dyDescent="0.25">
      <c r="A80" s="9"/>
      <c r="B80" s="9"/>
      <c r="C80" s="13">
        <v>52</v>
      </c>
      <c r="D80" s="13" t="s">
        <v>7</v>
      </c>
      <c r="E80" s="10">
        <v>3716239</v>
      </c>
      <c r="F80" s="10">
        <f t="shared" si="5"/>
        <v>-3200000</v>
      </c>
      <c r="G80" s="45">
        <v>516239</v>
      </c>
      <c r="H80" s="53"/>
    </row>
    <row r="81" spans="1:10" x14ac:dyDescent="0.25">
      <c r="A81" s="9"/>
      <c r="B81" s="9"/>
      <c r="C81" s="13">
        <v>581</v>
      </c>
      <c r="D81" s="13" t="s">
        <v>13</v>
      </c>
      <c r="E81" s="10">
        <v>0</v>
      </c>
      <c r="F81" s="10">
        <f t="shared" si="5"/>
        <v>4492709</v>
      </c>
      <c r="G81" s="45">
        <v>4492709</v>
      </c>
      <c r="H81" s="53"/>
    </row>
    <row r="82" spans="1:10" x14ac:dyDescent="0.25">
      <c r="A82" s="9"/>
      <c r="B82" s="9"/>
      <c r="C82" s="35">
        <v>815</v>
      </c>
      <c r="D82" s="35" t="s">
        <v>48</v>
      </c>
      <c r="E82" s="10">
        <v>10622567</v>
      </c>
      <c r="F82" s="10">
        <f t="shared" si="5"/>
        <v>-624928</v>
      </c>
      <c r="G82" s="45">
        <v>9997639</v>
      </c>
      <c r="H82" s="53"/>
    </row>
    <row r="83" spans="1:10" s="7" customFormat="1" ht="18.75" customHeight="1" x14ac:dyDescent="0.25">
      <c r="A83" s="62" t="s">
        <v>27</v>
      </c>
      <c r="B83" s="63"/>
      <c r="C83" s="63"/>
      <c r="D83" s="63"/>
      <c r="E83" s="40">
        <f>E70+E47</f>
        <v>286373869</v>
      </c>
      <c r="F83" s="6">
        <f>G83-E83</f>
        <v>33347278</v>
      </c>
      <c r="G83" s="40">
        <f>G70+G47</f>
        <v>319721147</v>
      </c>
      <c r="H83" s="55"/>
      <c r="J83" s="8"/>
    </row>
    <row r="84" spans="1:10" s="7" customFormat="1" ht="18.75" customHeight="1" x14ac:dyDescent="0.25">
      <c r="A84" s="57"/>
      <c r="B84" s="41"/>
      <c r="C84" s="41"/>
      <c r="D84" s="41"/>
      <c r="E84" s="58"/>
      <c r="F84" s="26"/>
      <c r="G84" s="58"/>
      <c r="H84" s="55"/>
      <c r="J84" s="8"/>
    </row>
    <row r="85" spans="1:10" x14ac:dyDescent="0.25">
      <c r="A85" s="64" t="s">
        <v>46</v>
      </c>
      <c r="B85" s="64"/>
      <c r="C85" s="64"/>
      <c r="D85" s="64"/>
      <c r="E85" s="42"/>
      <c r="F85" s="25"/>
      <c r="G85" s="25"/>
      <c r="H85" s="31"/>
    </row>
    <row r="86" spans="1:10" x14ac:dyDescent="0.25">
      <c r="A86" s="27"/>
      <c r="B86" s="28"/>
      <c r="C86" s="28">
        <v>931</v>
      </c>
      <c r="D86" s="29" t="s">
        <v>29</v>
      </c>
      <c r="E86" s="10">
        <v>325545</v>
      </c>
      <c r="F86" s="10">
        <f>G86-E86</f>
        <v>425141</v>
      </c>
      <c r="G86" s="56">
        <v>750686</v>
      </c>
    </row>
    <row r="87" spans="1:10" x14ac:dyDescent="0.25">
      <c r="A87" s="27"/>
      <c r="B87" s="28"/>
      <c r="C87" s="28">
        <v>943</v>
      </c>
      <c r="D87" s="29" t="s">
        <v>30</v>
      </c>
      <c r="E87" s="10">
        <v>600539</v>
      </c>
      <c r="F87" s="10">
        <f t="shared" ref="F87:F91" si="10">G87-E87</f>
        <v>297790</v>
      </c>
      <c r="G87" s="56">
        <v>898329</v>
      </c>
    </row>
    <row r="88" spans="1:10" x14ac:dyDescent="0.25">
      <c r="A88" s="27"/>
      <c r="B88" s="28"/>
      <c r="C88" s="28">
        <v>952</v>
      </c>
      <c r="D88" s="29" t="s">
        <v>31</v>
      </c>
      <c r="E88" s="10">
        <v>150000</v>
      </c>
      <c r="F88" s="10">
        <f t="shared" si="10"/>
        <v>188108</v>
      </c>
      <c r="G88" s="56">
        <v>338108</v>
      </c>
    </row>
    <row r="89" spans="1:10" x14ac:dyDescent="0.25">
      <c r="A89" s="27"/>
      <c r="B89" s="28"/>
      <c r="C89" s="28">
        <v>961</v>
      </c>
      <c r="D89" s="29" t="s">
        <v>32</v>
      </c>
      <c r="E89" s="10">
        <v>457037</v>
      </c>
      <c r="F89" s="10">
        <f t="shared" si="10"/>
        <v>-233553</v>
      </c>
      <c r="G89" s="56">
        <v>223484</v>
      </c>
    </row>
    <row r="90" spans="1:10" x14ac:dyDescent="0.25">
      <c r="A90" s="27"/>
      <c r="B90" s="28"/>
      <c r="C90" s="28">
        <v>971</v>
      </c>
      <c r="D90" s="29" t="s">
        <v>33</v>
      </c>
      <c r="E90" s="10">
        <v>15473</v>
      </c>
      <c r="F90" s="10">
        <f t="shared" si="10"/>
        <v>457</v>
      </c>
      <c r="G90" s="56">
        <v>15930</v>
      </c>
    </row>
    <row r="91" spans="1:10" x14ac:dyDescent="0.25">
      <c r="A91" s="65" t="s">
        <v>47</v>
      </c>
      <c r="B91" s="66"/>
      <c r="C91" s="66"/>
      <c r="D91" s="67"/>
      <c r="E91" s="6">
        <f>SUM(E86:E90)</f>
        <v>1548594</v>
      </c>
      <c r="F91" s="6">
        <f t="shared" si="10"/>
        <v>677943</v>
      </c>
      <c r="G91" s="44">
        <f>SUM(G86:G90)</f>
        <v>2226537</v>
      </c>
    </row>
    <row r="92" spans="1:10" x14ac:dyDescent="0.25">
      <c r="F92" s="14"/>
      <c r="G92" s="47"/>
    </row>
    <row r="93" spans="1:10" x14ac:dyDescent="0.25">
      <c r="E93" s="15"/>
      <c r="F93" s="15"/>
      <c r="G93" s="15"/>
    </row>
    <row r="94" spans="1:10" s="11" customFormat="1" x14ac:dyDescent="0.25">
      <c r="E94" s="43"/>
      <c r="F94" s="15"/>
    </row>
  </sheetData>
  <mergeCells count="8">
    <mergeCell ref="A3:G3"/>
    <mergeCell ref="A2:G2"/>
    <mergeCell ref="A83:D83"/>
    <mergeCell ref="A85:D85"/>
    <mergeCell ref="A91:D91"/>
    <mergeCell ref="A36:D36"/>
    <mergeCell ref="A38:D38"/>
    <mergeCell ref="A44:D44"/>
  </mergeCells>
  <pageMargins left="0.70866141732283472" right="0.70866141732283472" top="0.74803149606299213" bottom="0.74803149606299213" header="0.31496062992125984" footer="0.31496062992125984"/>
  <pageSetup paperSize="9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1</vt:i4>
      </vt:variant>
      <vt:variant>
        <vt:lpstr>Imenovani rasponi</vt:lpstr>
      </vt:variant>
      <vt:variant>
        <vt:i4>1</vt:i4>
      </vt:variant>
    </vt:vector>
  </HeadingPairs>
  <TitlesOfParts>
    <vt:vector size="2" baseType="lpstr">
      <vt:lpstr>List1</vt:lpstr>
      <vt:lpstr>List1!Ispis_naslova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JURILJ TAJANA</dc:creator>
  <cp:lastModifiedBy>JURILJ TAJANA</cp:lastModifiedBy>
  <cp:lastPrinted>2024-09-27T08:31:45Z</cp:lastPrinted>
  <dcterms:created xsi:type="dcterms:W3CDTF">2023-12-07T10:56:08Z</dcterms:created>
  <dcterms:modified xsi:type="dcterms:W3CDTF">2024-09-27T08:40:45Z</dcterms:modified>
</cp:coreProperties>
</file>