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in-file1\sluzbakontrolinga\03 PLANIRANJE\10 Plan 2025\SET UV - PLAN 2025\PRIJEDLOG PLANA\"/>
    </mc:Choice>
  </mc:AlternateContent>
  <bookViews>
    <workbookView xWindow="0" yWindow="0" windowWidth="28800" windowHeight="11535" tabRatio="500" firstSheet="3" activeTab="6"/>
  </bookViews>
  <sheets>
    <sheet name="SAŽETAK" sheetId="1" r:id="rId1"/>
    <sheet name="Račun prihoda i rashoda-ekonom." sheetId="8" r:id="rId2"/>
    <sheet name="Račun prihoda i rashoda-izvori" sheetId="3" r:id="rId3"/>
    <sheet name="Račun rashoda-funkcija" sheetId="4" r:id="rId4"/>
    <sheet name="Račun financiranja-ekonomsk" sheetId="5" r:id="rId5"/>
    <sheet name="Račun financiranja-izvori" sheetId="6" r:id="rId6"/>
    <sheet name="POSEBNI DIO" sheetId="7" r:id="rId7"/>
  </sheets>
  <definedNames>
    <definedName name="EURO" localSheetId="6">'POSEBNI DIO'!#REF!</definedName>
    <definedName name="_xlnm.Print_Titles" localSheetId="6">'POSEBNI DIO'!$4:$4</definedName>
    <definedName name="_xlnm.Print_Area" localSheetId="6">'POSEBNI DIO'!$A$1:$I$163</definedName>
    <definedName name="_xlnm.Print_Area" localSheetId="1">'Račun prihoda i rashoda-ekonom.'!$A$1:$I$29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9" i="3" l="1"/>
  <c r="C41" i="3"/>
  <c r="C50" i="3"/>
  <c r="C43" i="3"/>
  <c r="G24" i="1" l="1"/>
  <c r="I135" i="7"/>
  <c r="I134" i="7" s="1"/>
  <c r="H135" i="7"/>
  <c r="H134" i="7" s="1"/>
  <c r="G135" i="7"/>
  <c r="G134" i="7" s="1"/>
  <c r="F135" i="7"/>
  <c r="F134" i="7" s="1"/>
  <c r="I129" i="7"/>
  <c r="H129" i="7"/>
  <c r="G129" i="7"/>
  <c r="F129" i="7"/>
  <c r="F128" i="7" s="1"/>
  <c r="F127" i="7" s="1"/>
  <c r="E129" i="7"/>
  <c r="E134" i="7"/>
  <c r="F131" i="7"/>
  <c r="E135" i="7"/>
  <c r="J24" i="1" l="1"/>
  <c r="I24" i="1"/>
  <c r="H24" i="1"/>
  <c r="H10" i="1" l="1"/>
  <c r="I10" i="1"/>
  <c r="C63" i="3" l="1"/>
  <c r="I162" i="7" l="1"/>
  <c r="H162" i="7"/>
  <c r="G162" i="7"/>
  <c r="F162" i="7"/>
  <c r="E162" i="7"/>
  <c r="I158" i="7"/>
  <c r="H158" i="7"/>
  <c r="G158" i="7"/>
  <c r="G157" i="7" s="1"/>
  <c r="G156" i="7" s="1"/>
  <c r="F158" i="7"/>
  <c r="E158" i="7"/>
  <c r="E157" i="7" s="1"/>
  <c r="E156" i="7" s="1"/>
  <c r="I157" i="7"/>
  <c r="I156" i="7" s="1"/>
  <c r="H157" i="7"/>
  <c r="H156" i="7" s="1"/>
  <c r="I154" i="7"/>
  <c r="H154" i="7"/>
  <c r="H150" i="7" s="1"/>
  <c r="O20" i="7" s="1"/>
  <c r="G154" i="7"/>
  <c r="F154" i="7"/>
  <c r="E154" i="7"/>
  <c r="I151" i="7"/>
  <c r="I150" i="7" s="1"/>
  <c r="P20" i="7" s="1"/>
  <c r="H151" i="7"/>
  <c r="G151" i="7"/>
  <c r="G150" i="7" s="1"/>
  <c r="N20" i="7" s="1"/>
  <c r="F151" i="7"/>
  <c r="E151" i="7"/>
  <c r="E150" i="7" s="1"/>
  <c r="I148" i="7"/>
  <c r="I144" i="7" s="1"/>
  <c r="H148" i="7"/>
  <c r="G148" i="7"/>
  <c r="F148" i="7"/>
  <c r="E148" i="7"/>
  <c r="I145" i="7"/>
  <c r="H145" i="7"/>
  <c r="G145" i="7"/>
  <c r="F145" i="7"/>
  <c r="F144" i="7" s="1"/>
  <c r="E145" i="7"/>
  <c r="H144" i="7"/>
  <c r="G144" i="7"/>
  <c r="I142" i="7"/>
  <c r="H142" i="7"/>
  <c r="G142" i="7"/>
  <c r="F142" i="7"/>
  <c r="E142" i="7"/>
  <c r="I139" i="7"/>
  <c r="H139" i="7"/>
  <c r="G139" i="7"/>
  <c r="F139" i="7"/>
  <c r="F138" i="7" s="1"/>
  <c r="E139" i="7"/>
  <c r="G138" i="7"/>
  <c r="G137" i="7" s="1"/>
  <c r="I131" i="7"/>
  <c r="I128" i="7" s="1"/>
  <c r="I127" i="7" s="1"/>
  <c r="H131" i="7"/>
  <c r="H128" i="7" s="1"/>
  <c r="H127" i="7" s="1"/>
  <c r="G131" i="7"/>
  <c r="G128" i="7" s="1"/>
  <c r="G127" i="7" s="1"/>
  <c r="E131" i="7"/>
  <c r="E128" i="7" s="1"/>
  <c r="E127" i="7" s="1"/>
  <c r="I124" i="7"/>
  <c r="H124" i="7"/>
  <c r="H123" i="7" s="1"/>
  <c r="O28" i="7" s="1"/>
  <c r="G124" i="7"/>
  <c r="F124" i="7"/>
  <c r="E124" i="7"/>
  <c r="I123" i="7"/>
  <c r="G123" i="7"/>
  <c r="F123" i="7"/>
  <c r="E123" i="7"/>
  <c r="I120" i="7"/>
  <c r="I119" i="7" s="1"/>
  <c r="H120" i="7"/>
  <c r="G120" i="7"/>
  <c r="F120" i="7"/>
  <c r="F119" i="7" s="1"/>
  <c r="E120" i="7"/>
  <c r="E119" i="7" s="1"/>
  <c r="E97" i="7" s="1"/>
  <c r="H119" i="7"/>
  <c r="G119" i="7"/>
  <c r="I115" i="7"/>
  <c r="I114" i="7" s="1"/>
  <c r="H115" i="7"/>
  <c r="H114" i="7" s="1"/>
  <c r="G115" i="7"/>
  <c r="F115" i="7"/>
  <c r="F114" i="7" s="1"/>
  <c r="E115" i="7"/>
  <c r="G114" i="7"/>
  <c r="E114" i="7"/>
  <c r="I109" i="7"/>
  <c r="I108" i="7" s="1"/>
  <c r="H109" i="7"/>
  <c r="G109" i="7"/>
  <c r="F109" i="7"/>
  <c r="F108" i="7" s="1"/>
  <c r="E109" i="7"/>
  <c r="H108" i="7"/>
  <c r="G108" i="7"/>
  <c r="E108" i="7"/>
  <c r="I103" i="7"/>
  <c r="H103" i="7"/>
  <c r="H102" i="7" s="1"/>
  <c r="G103" i="7"/>
  <c r="G102" i="7" s="1"/>
  <c r="F103" i="7"/>
  <c r="E103" i="7"/>
  <c r="I102" i="7"/>
  <c r="F102" i="7"/>
  <c r="E102" i="7"/>
  <c r="I99" i="7"/>
  <c r="H99" i="7"/>
  <c r="H98" i="7" s="1"/>
  <c r="G99" i="7"/>
  <c r="F99" i="7"/>
  <c r="F98" i="7" s="1"/>
  <c r="E99" i="7"/>
  <c r="I98" i="7"/>
  <c r="G98" i="7"/>
  <c r="E98" i="7"/>
  <c r="I94" i="7"/>
  <c r="H94" i="7"/>
  <c r="G94" i="7"/>
  <c r="F94" i="7"/>
  <c r="F90" i="7" s="1"/>
  <c r="E94" i="7"/>
  <c r="I91" i="7"/>
  <c r="H91" i="7"/>
  <c r="H90" i="7" s="1"/>
  <c r="G91" i="7"/>
  <c r="F91" i="7"/>
  <c r="E91" i="7"/>
  <c r="I90" i="7"/>
  <c r="P21" i="7" s="1"/>
  <c r="E90" i="7"/>
  <c r="I88" i="7"/>
  <c r="H88" i="7"/>
  <c r="G88" i="7"/>
  <c r="F88" i="7"/>
  <c r="E88" i="7"/>
  <c r="I85" i="7"/>
  <c r="H85" i="7"/>
  <c r="G85" i="7"/>
  <c r="G84" i="7" s="1"/>
  <c r="F85" i="7"/>
  <c r="E85" i="7"/>
  <c r="H84" i="7"/>
  <c r="E84" i="7"/>
  <c r="E83" i="7" s="1"/>
  <c r="I81" i="7"/>
  <c r="H81" i="7"/>
  <c r="H78" i="7" s="1"/>
  <c r="O32" i="7" s="1"/>
  <c r="G81" i="7"/>
  <c r="F81" i="7"/>
  <c r="E81" i="7"/>
  <c r="I79" i="7"/>
  <c r="I78" i="7" s="1"/>
  <c r="P32" i="7" s="1"/>
  <c r="H79" i="7"/>
  <c r="G79" i="7"/>
  <c r="G78" i="7" s="1"/>
  <c r="N32" i="7" s="1"/>
  <c r="F79" i="7"/>
  <c r="E79" i="7"/>
  <c r="E78" i="7" s="1"/>
  <c r="I76" i="7"/>
  <c r="H76" i="7"/>
  <c r="G76" i="7"/>
  <c r="F76" i="7"/>
  <c r="E76" i="7"/>
  <c r="I74" i="7"/>
  <c r="H74" i="7"/>
  <c r="G74" i="7"/>
  <c r="F74" i="7"/>
  <c r="F73" i="7" s="1"/>
  <c r="F70" i="7" s="1"/>
  <c r="E74" i="7"/>
  <c r="G73" i="7"/>
  <c r="G70" i="7" s="1"/>
  <c r="N25" i="7" s="1"/>
  <c r="I71" i="7"/>
  <c r="H71" i="7"/>
  <c r="G71" i="7"/>
  <c r="F71" i="7"/>
  <c r="E71" i="7"/>
  <c r="E70" i="7" s="1"/>
  <c r="I68" i="7"/>
  <c r="H68" i="7"/>
  <c r="H65" i="7" s="1"/>
  <c r="O24" i="7" s="1"/>
  <c r="G68" i="7"/>
  <c r="F68" i="7"/>
  <c r="E68" i="7"/>
  <c r="I66" i="7"/>
  <c r="I65" i="7" s="1"/>
  <c r="P24" i="7" s="1"/>
  <c r="H66" i="7"/>
  <c r="G66" i="7"/>
  <c r="G65" i="7" s="1"/>
  <c r="F66" i="7"/>
  <c r="E66" i="7"/>
  <c r="E65" i="7" s="1"/>
  <c r="I63" i="7"/>
  <c r="H63" i="7"/>
  <c r="G63" i="7"/>
  <c r="F63" i="7"/>
  <c r="E63" i="7"/>
  <c r="I61" i="7"/>
  <c r="H61" i="7"/>
  <c r="G61" i="7"/>
  <c r="F61" i="7"/>
  <c r="E61" i="7"/>
  <c r="G60" i="7"/>
  <c r="I58" i="7"/>
  <c r="I55" i="7" s="1"/>
  <c r="H58" i="7"/>
  <c r="G58" i="7"/>
  <c r="F58" i="7"/>
  <c r="E58" i="7"/>
  <c r="E55" i="7" s="1"/>
  <c r="I56" i="7"/>
  <c r="H56" i="7"/>
  <c r="G56" i="7"/>
  <c r="F56" i="7"/>
  <c r="F55" i="7" s="1"/>
  <c r="E56" i="7"/>
  <c r="G55" i="7"/>
  <c r="I51" i="7"/>
  <c r="I48" i="7" s="1"/>
  <c r="P22" i="7" s="1"/>
  <c r="H51" i="7"/>
  <c r="G51" i="7"/>
  <c r="F51" i="7"/>
  <c r="E51" i="7"/>
  <c r="E48" i="7" s="1"/>
  <c r="I49" i="7"/>
  <c r="H49" i="7"/>
  <c r="H48" i="7" s="1"/>
  <c r="O22" i="7" s="1"/>
  <c r="G49" i="7"/>
  <c r="F49" i="7"/>
  <c r="E49" i="7"/>
  <c r="G48" i="7"/>
  <c r="N22" i="7" s="1"/>
  <c r="F48" i="7"/>
  <c r="I46" i="7"/>
  <c r="H46" i="7"/>
  <c r="G46" i="7"/>
  <c r="F46" i="7"/>
  <c r="E46" i="7"/>
  <c r="I44" i="7"/>
  <c r="I43" i="7" s="1"/>
  <c r="H44" i="7"/>
  <c r="G44" i="7"/>
  <c r="F44" i="7"/>
  <c r="E44" i="7"/>
  <c r="E43" i="7" s="1"/>
  <c r="E38" i="7" s="1"/>
  <c r="F43" i="7"/>
  <c r="I40" i="7"/>
  <c r="I39" i="7" s="1"/>
  <c r="H40" i="7"/>
  <c r="G40" i="7"/>
  <c r="F40" i="7"/>
  <c r="E40" i="7"/>
  <c r="E39" i="7" s="1"/>
  <c r="H39" i="7"/>
  <c r="G39" i="7"/>
  <c r="N11" i="7" s="1"/>
  <c r="F39" i="7"/>
  <c r="I36" i="7"/>
  <c r="H36" i="7"/>
  <c r="H35" i="7" s="1"/>
  <c r="O30" i="7" s="1"/>
  <c r="G36" i="7"/>
  <c r="F36" i="7"/>
  <c r="E36" i="7"/>
  <c r="I35" i="7"/>
  <c r="P30" i="7" s="1"/>
  <c r="G35" i="7"/>
  <c r="N30" i="7" s="1"/>
  <c r="F35" i="7"/>
  <c r="E35" i="7"/>
  <c r="I32" i="7"/>
  <c r="I31" i="7" s="1"/>
  <c r="P28" i="7" s="1"/>
  <c r="H32" i="7"/>
  <c r="G32" i="7"/>
  <c r="F32" i="7"/>
  <c r="E32" i="7"/>
  <c r="E31" i="7" s="1"/>
  <c r="H31" i="7"/>
  <c r="G31" i="7"/>
  <c r="F31" i="7"/>
  <c r="N28" i="7"/>
  <c r="I28" i="7"/>
  <c r="I27" i="7" s="1"/>
  <c r="H28" i="7"/>
  <c r="H27" i="7" s="1"/>
  <c r="G28" i="7"/>
  <c r="F28" i="7"/>
  <c r="E28" i="7"/>
  <c r="E27" i="7" s="1"/>
  <c r="G27" i="7"/>
  <c r="F27" i="7"/>
  <c r="I24" i="7"/>
  <c r="I23" i="7" s="1"/>
  <c r="H24" i="7"/>
  <c r="H23" i="7" s="1"/>
  <c r="O19" i="7" s="1"/>
  <c r="G24" i="7"/>
  <c r="F24" i="7"/>
  <c r="F23" i="7" s="1"/>
  <c r="E24" i="7"/>
  <c r="E23" i="7" s="1"/>
  <c r="N23" i="7"/>
  <c r="G23" i="7"/>
  <c r="I20" i="7"/>
  <c r="H20" i="7"/>
  <c r="G20" i="7"/>
  <c r="G19" i="7" s="1"/>
  <c r="N16" i="7" s="1"/>
  <c r="F20" i="7"/>
  <c r="F19" i="7" s="1"/>
  <c r="E20" i="7"/>
  <c r="N19" i="7"/>
  <c r="I19" i="7"/>
  <c r="H19" i="7"/>
  <c r="E19" i="7"/>
  <c r="N18" i="7"/>
  <c r="I16" i="7"/>
  <c r="I15" i="7" s="1"/>
  <c r="H16" i="7"/>
  <c r="G16" i="7"/>
  <c r="G15" i="7" s="1"/>
  <c r="F16" i="7"/>
  <c r="E16" i="7"/>
  <c r="E15" i="7" s="1"/>
  <c r="H15" i="7"/>
  <c r="F15" i="7"/>
  <c r="I11" i="7"/>
  <c r="I10" i="7" s="1"/>
  <c r="H11" i="7"/>
  <c r="H10" i="7" s="1"/>
  <c r="G11" i="7"/>
  <c r="F11" i="7"/>
  <c r="F10" i="7" s="1"/>
  <c r="F9" i="7" s="1"/>
  <c r="E11" i="7"/>
  <c r="E10" i="7" s="1"/>
  <c r="E9" i="7" s="1"/>
  <c r="G10" i="7"/>
  <c r="F24" i="6"/>
  <c r="E24" i="6"/>
  <c r="D24" i="6"/>
  <c r="C24" i="6"/>
  <c r="B24" i="6"/>
  <c r="F22" i="6"/>
  <c r="E22" i="6"/>
  <c r="D22" i="6"/>
  <c r="C22" i="6"/>
  <c r="B22" i="6"/>
  <c r="F12" i="6"/>
  <c r="E12" i="6"/>
  <c r="D12" i="6"/>
  <c r="C12" i="6"/>
  <c r="B12" i="6"/>
  <c r="F10" i="6"/>
  <c r="E10" i="6"/>
  <c r="D10" i="6"/>
  <c r="C10" i="6"/>
  <c r="B10" i="6"/>
  <c r="F8" i="6"/>
  <c r="E8" i="6"/>
  <c r="D8" i="6"/>
  <c r="C8" i="6"/>
  <c r="B8" i="6"/>
  <c r="F5" i="6"/>
  <c r="E5" i="6"/>
  <c r="D5" i="6"/>
  <c r="C5" i="6"/>
  <c r="B5" i="6"/>
  <c r="F6" i="4"/>
  <c r="E6" i="4"/>
  <c r="D6" i="4"/>
  <c r="C6" i="4"/>
  <c r="C5" i="4" s="1"/>
  <c r="B6" i="4"/>
  <c r="F5" i="4"/>
  <c r="E5" i="4"/>
  <c r="D5" i="4"/>
  <c r="B5" i="4"/>
  <c r="G63" i="3"/>
  <c r="F63" i="3"/>
  <c r="E63" i="3"/>
  <c r="D63" i="3"/>
  <c r="G54" i="3"/>
  <c r="F54" i="3"/>
  <c r="E54" i="3"/>
  <c r="D54" i="3"/>
  <c r="C54" i="3"/>
  <c r="G52" i="3"/>
  <c r="F52" i="3"/>
  <c r="E52" i="3"/>
  <c r="D52" i="3"/>
  <c r="C52" i="3"/>
  <c r="G50" i="3"/>
  <c r="F50" i="3"/>
  <c r="E50" i="3"/>
  <c r="D50" i="3"/>
  <c r="G43" i="3"/>
  <c r="F43" i="3"/>
  <c r="E43" i="3"/>
  <c r="D43" i="3"/>
  <c r="G41" i="3"/>
  <c r="F41" i="3"/>
  <c r="E41" i="3"/>
  <c r="D41" i="3"/>
  <c r="G39" i="3"/>
  <c r="F39" i="3"/>
  <c r="E39" i="3"/>
  <c r="D39" i="3"/>
  <c r="G36" i="3"/>
  <c r="F36" i="3"/>
  <c r="E36" i="3"/>
  <c r="D36" i="3"/>
  <c r="C36" i="3"/>
  <c r="G33" i="3"/>
  <c r="F33" i="3"/>
  <c r="E33" i="3"/>
  <c r="D33" i="3"/>
  <c r="C33" i="3"/>
  <c r="G24" i="3"/>
  <c r="F24" i="3"/>
  <c r="E24" i="3"/>
  <c r="D24" i="3"/>
  <c r="C24" i="3"/>
  <c r="G22" i="3"/>
  <c r="F22" i="3"/>
  <c r="E22" i="3"/>
  <c r="D22" i="3"/>
  <c r="C22" i="3"/>
  <c r="G20" i="3"/>
  <c r="F20" i="3"/>
  <c r="E20" i="3"/>
  <c r="D20" i="3"/>
  <c r="C20" i="3"/>
  <c r="G13" i="3"/>
  <c r="F13" i="3"/>
  <c r="E13" i="3"/>
  <c r="D13" i="3"/>
  <c r="C13" i="3"/>
  <c r="G11" i="3"/>
  <c r="F11" i="3"/>
  <c r="E11" i="3"/>
  <c r="D11" i="3"/>
  <c r="D10" i="3"/>
  <c r="G9" i="3"/>
  <c r="F9" i="3"/>
  <c r="E9" i="3"/>
  <c r="D9" i="3"/>
  <c r="C9" i="3"/>
  <c r="G6" i="3"/>
  <c r="F6" i="3"/>
  <c r="E6" i="3"/>
  <c r="D6" i="3"/>
  <c r="C6" i="3"/>
  <c r="J21" i="1"/>
  <c r="I21" i="1"/>
  <c r="H21" i="1"/>
  <c r="G21" i="1"/>
  <c r="F21" i="1"/>
  <c r="J13" i="1"/>
  <c r="I13" i="1"/>
  <c r="I14" i="1" s="1"/>
  <c r="H13" i="1"/>
  <c r="H14" i="1" s="1"/>
  <c r="G13" i="1"/>
  <c r="F13" i="1"/>
  <c r="J10" i="1"/>
  <c r="J14" i="1" s="1"/>
  <c r="G10" i="1"/>
  <c r="F10" i="1"/>
  <c r="F14" i="1" s="1"/>
  <c r="G14" i="1" l="1"/>
  <c r="F60" i="7"/>
  <c r="E144" i="7"/>
  <c r="F157" i="7"/>
  <c r="F156" i="7" s="1"/>
  <c r="G9" i="7"/>
  <c r="N14" i="7"/>
  <c r="P19" i="7"/>
  <c r="H43" i="7"/>
  <c r="P14" i="7"/>
  <c r="H97" i="7"/>
  <c r="E54" i="7"/>
  <c r="E8" i="7" s="1"/>
  <c r="O18" i="7"/>
  <c r="F150" i="7"/>
  <c r="F137" i="7" s="1"/>
  <c r="F38" i="7"/>
  <c r="G43" i="7"/>
  <c r="N12" i="7" s="1"/>
  <c r="E60" i="7"/>
  <c r="I60" i="7"/>
  <c r="P23" i="7" s="1"/>
  <c r="H60" i="7"/>
  <c r="O23" i="7" s="1"/>
  <c r="E73" i="7"/>
  <c r="I73" i="7"/>
  <c r="I70" i="7" s="1"/>
  <c r="P25" i="7" s="1"/>
  <c r="H73" i="7"/>
  <c r="H70" i="7" s="1"/>
  <c r="O25" i="7" s="1"/>
  <c r="I84" i="7"/>
  <c r="I83" i="7" s="1"/>
  <c r="E138" i="7"/>
  <c r="E137" i="7" s="1"/>
  <c r="I138" i="7"/>
  <c r="I137" i="7" s="1"/>
  <c r="H138" i="7"/>
  <c r="H137" i="7" s="1"/>
  <c r="C35" i="3"/>
  <c r="G5" i="3"/>
  <c r="D5" i="3"/>
  <c r="E5" i="3"/>
  <c r="D35" i="3"/>
  <c r="C5" i="3"/>
  <c r="F84" i="7"/>
  <c r="F83" i="7" s="1"/>
  <c r="F35" i="3"/>
  <c r="G35" i="3"/>
  <c r="G54" i="7"/>
  <c r="N24" i="7"/>
  <c r="H83" i="7"/>
  <c r="O21" i="7"/>
  <c r="O26" i="7"/>
  <c r="I9" i="7"/>
  <c r="I97" i="7"/>
  <c r="P18" i="7"/>
  <c r="I38" i="7"/>
  <c r="H38" i="7"/>
  <c r="N26" i="7"/>
  <c r="G38" i="7"/>
  <c r="E35" i="3"/>
  <c r="O14" i="7"/>
  <c r="G97" i="7"/>
  <c r="G96" i="7" s="1"/>
  <c r="F97" i="7"/>
  <c r="P16" i="7"/>
  <c r="F5" i="3"/>
  <c r="H9" i="7"/>
  <c r="P26" i="7"/>
  <c r="H55" i="7"/>
  <c r="F65" i="7"/>
  <c r="F78" i="7"/>
  <c r="G90" i="7"/>
  <c r="N21" i="7" s="1"/>
  <c r="N9" i="7" s="1"/>
  <c r="E96" i="7"/>
  <c r="H96" i="7" l="1"/>
  <c r="F96" i="7"/>
  <c r="O16" i="7"/>
  <c r="P12" i="7"/>
  <c r="I54" i="7"/>
  <c r="P11" i="7" s="1"/>
  <c r="G83" i="7"/>
  <c r="H54" i="7"/>
  <c r="O12" i="7"/>
  <c r="G8" i="7"/>
  <c r="G6" i="7" s="1"/>
  <c r="E6" i="7"/>
  <c r="I8" i="7"/>
  <c r="H8" i="7"/>
  <c r="H6" i="7" s="1"/>
  <c r="F54" i="7"/>
  <c r="F8" i="7" s="1"/>
  <c r="O11" i="7"/>
  <c r="I96" i="7"/>
  <c r="F6" i="7" l="1"/>
  <c r="O9" i="7"/>
  <c r="P9" i="7"/>
  <c r="I6" i="7"/>
</calcChain>
</file>

<file path=xl/sharedStrings.xml><?xml version="1.0" encoding="utf-8"?>
<sst xmlns="http://schemas.openxmlformats.org/spreadsheetml/2006/main" count="367" uniqueCount="158">
  <si>
    <t>I OPĆI DIO</t>
  </si>
  <si>
    <t>IZVRŠENJE                               2023.</t>
  </si>
  <si>
    <t>TEKUĆI PLAN                              2024.</t>
  </si>
  <si>
    <t>PLAN                                        ZA 2025.</t>
  </si>
  <si>
    <t>PROJEKCIJA                                ZA 2026.</t>
  </si>
  <si>
    <t>PROJEKCIJA ZA 2027.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</si>
  <si>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</si>
  <si>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</si>
  <si>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</si>
  <si>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</si>
  <si>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</si>
  <si>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</si>
  <si>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</si>
  <si>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</si>
  <si>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</si>
  <si>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</si>
  <si>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</si>
  <si>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SLJEDEĆU GODINU</t>
  </si>
  <si>
    <t>NETO FINANCIRANJE</t>
  </si>
  <si>
    <t>VIŠAK / MANJAK + NETO FINANCIRANJE</t>
  </si>
  <si>
    <t>Razred</t>
  </si>
  <si>
    <t>Skupina</t>
  </si>
  <si>
    <t xml:space="preserve">Odjeljak </t>
  </si>
  <si>
    <t>Naziv prihoda</t>
  </si>
  <si>
    <t>IZVRŠENJE              2023.</t>
  </si>
  <si>
    <t>TEKUĆI PLAN
 2024.</t>
  </si>
  <si>
    <t>PLAN 
ZA 2025.</t>
  </si>
  <si>
    <t>PROJEKCIJA                        ZA 2026.</t>
  </si>
  <si>
    <t>PROJEKCIJA                        ZA 2027.</t>
  </si>
  <si>
    <t>UKUPNO PRIHODI</t>
  </si>
  <si>
    <t>Prihodi poslovanja</t>
  </si>
  <si>
    <t>Pomoći iz inozemstva i od subjekata unutar općeg proračuna</t>
  </si>
  <si>
    <t>Prihodi od imovine</t>
  </si>
  <si>
    <t>Prihodi od upravnih i administrativnih pristojbi, pristojbi po posebnim propisima i naknada</t>
  </si>
  <si>
    <t>Prihodi od prodaje proizvoda i robe te pruženih usluga i prihodi od donacija te povrati po protestiranim jamstvima</t>
  </si>
  <si>
    <t>Prihodi od nadležnog proračuna i od HZZO-a temeljem ugovornih obveza</t>
  </si>
  <si>
    <t>Kazne, upravne mjere i ostali prihodi</t>
  </si>
  <si>
    <t>Prihodi od prodaje nefinancijske imovine</t>
  </si>
  <si>
    <t>Prihodi od prodaje proizvedene dugotrajne imovine</t>
  </si>
  <si>
    <t>Odjeljak</t>
  </si>
  <si>
    <t>Naziv rashoda</t>
  </si>
  <si>
    <t>TEKUĆI PLAN
ZA 2024.</t>
  </si>
  <si>
    <t>UKUPNO RASHODI</t>
  </si>
  <si>
    <t>Rashodi poslovanja</t>
  </si>
  <si>
    <t>Rashodi za zaposlene</t>
  </si>
  <si>
    <t>Materijalni rashodi</t>
  </si>
  <si>
    <t>Financijski rashodi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</si>
  <si>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</si>
  <si>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</si>
  <si>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</si>
  <si>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</si>
  <si>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</si>
  <si>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BROJČANA OZNAKA I NAZIV</t>
  </si>
  <si>
    <t>Opći prihodi i primici</t>
  </si>
  <si>
    <t>Sredstva učešća za pomoći</t>
  </si>
  <si>
    <t>Vlastiti prihodi</t>
  </si>
  <si>
    <t>Prihodi za posebne namjene</t>
  </si>
  <si>
    <t>Ostali prihodi za posebne namjene</t>
  </si>
  <si>
    <t>Pomoći</t>
  </si>
  <si>
    <t>Pomoći EU</t>
  </si>
  <si>
    <t>Ostale pomoći</t>
  </si>
  <si>
    <t xml:space="preserve">Ostale refundacije </t>
  </si>
  <si>
    <t xml:space="preserve"> Europski socijalni fond (ESF)</t>
  </si>
  <si>
    <t xml:space="preserve"> Fond solidarnosti Europske unije - potres ožujak 2020.</t>
  </si>
  <si>
    <t xml:space="preserve"> Mehanizam za oporavak i otpornost</t>
  </si>
  <si>
    <t xml:space="preserve">Donacije </t>
  </si>
  <si>
    <t>Donacije</t>
  </si>
  <si>
    <t xml:space="preserve">Prihodi od prodaje ili zamjene nefinancijske imovine i naknade s naslova osiguranja </t>
  </si>
  <si>
    <t>Prihodi od nefinancijske imovine</t>
  </si>
  <si>
    <t>Namjenski primici - NPOO</t>
  </si>
  <si>
    <t>Vlastiti prihodi - prijenos</t>
  </si>
  <si>
    <t>Prihodi za posebne namjene - prijenos</t>
  </si>
  <si>
    <t>Ostale pomoći - prijenos</t>
  </si>
  <si>
    <t>Donacije - prijenos</t>
  </si>
  <si>
    <t>Prihodi od nefinancijske imovine - prijenos</t>
  </si>
  <si>
    <t>UKUPNI PRIJENOS SREDSTAVA IZ PRETHODNE GODINE</t>
  </si>
  <si>
    <t xml:space="preserve"> Vlastiti prihodi</t>
  </si>
  <si>
    <t xml:space="preserve"> Prihodi za posebne namjene</t>
  </si>
  <si>
    <t>Europski socijalni fond (ESF)</t>
  </si>
  <si>
    <t>Europski fond za regionalni razvoj (ERDF)</t>
  </si>
  <si>
    <t>Fond solidarnosti Europske unije - potres ožujak 2020.</t>
  </si>
  <si>
    <t>Fond solidarnosti Europske unije - potres prosinac 2020.</t>
  </si>
  <si>
    <t>FSEU potres prosinac 2020. predfinanciran iz izvora 31</t>
  </si>
  <si>
    <t>Mehanizam za oporavak i otpornost</t>
  </si>
  <si>
    <t>PRIJENOS SREDSTAVA U SLIJEDEĆU GODINU</t>
  </si>
  <si>
    <t>UKUPNI PRIJENOS SREDSTAVA U SLIJEDEĆU GODINU</t>
  </si>
  <si>
    <t>IZVRŠENJE                            2023.</t>
  </si>
  <si>
    <t>07 Zdravstvo</t>
  </si>
  <si>
    <t>073 Bolničke službe</t>
  </si>
  <si>
    <t xml:space="preserve">Naziv </t>
  </si>
  <si>
    <t>Primici od financijske imovine i zaduživanja</t>
  </si>
  <si>
    <t>Primici od zaduživanja</t>
  </si>
  <si>
    <t>…</t>
  </si>
  <si>
    <t>Izdaci za financijsku imovinu i otplate zajmova</t>
  </si>
  <si>
    <t>Izdaci za otplatu glavnice primljenih kredita i zajmova</t>
  </si>
  <si>
    <t>UKUPNO PRIMICI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</si>
  <si>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</si>
  <si>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</si>
  <si>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</si>
  <si>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</si>
  <si>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</si>
  <si>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</si>
  <si>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</si>
  <si>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</si>
  <si>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</si>
  <si>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52 Ostale pomoći</t>
  </si>
  <si>
    <t xml:space="preserve">559 Ostale refundacije </t>
  </si>
  <si>
    <t>561 Europski socijalni fond (ESF)</t>
  </si>
  <si>
    <t>563 Europski fond za regionalni razvoj (ERDF)</t>
  </si>
  <si>
    <t>5761 Fond solidarnosti Europske unije - potres ožujak 2020.</t>
  </si>
  <si>
    <t>5762 Fond solidarnosti Europske unije - potres prosinac 2020.</t>
  </si>
  <si>
    <t>5765131 FSEU potres ožujak 2020. predfinanciran iz vlastitih prihoda</t>
  </si>
  <si>
    <t>581 Mehanizam za oporavak i otpornost</t>
  </si>
  <si>
    <t xml:space="preserve">6 Donacije </t>
  </si>
  <si>
    <t>61 Donacije</t>
  </si>
  <si>
    <t xml:space="preserve">7 Prihodi od prodaje ili zamjene nefinancijske imovine i naknade s naslova osiguranja </t>
  </si>
  <si>
    <t>71 Prihodi od nefinancijske imovine</t>
  </si>
  <si>
    <t>Šifra</t>
  </si>
  <si>
    <t>096</t>
  </si>
  <si>
    <t>MINISTARSTVO ZDRAVSTVA</t>
  </si>
  <si>
    <t>Klinički bolnički centar Sestre milosrdnice</t>
  </si>
  <si>
    <t>ZAŠTITA ZDRAVLJA</t>
  </si>
  <si>
    <t>PROGRAM 3602</t>
  </si>
  <si>
    <t>INVESTICIJE U ZDRAVSTVENU INFRASTRUKTURU</t>
  </si>
  <si>
    <t xml:space="preserve"> K895002</t>
  </si>
  <si>
    <t>KLINIČKI BOLNIČKI CENTAR SESTRE MILOSRDNICE - IZRAVNA KAPITALNA ULAGANJA</t>
  </si>
  <si>
    <t xml:space="preserve"> K895004</t>
  </si>
  <si>
    <t>OPERATIVNI PROGRAM KONKURENTNOSTI I KOHEZIJA</t>
  </si>
  <si>
    <t xml:space="preserve"> K895007</t>
  </si>
  <si>
    <t>SANACIJA ŠTETA OD POTRESA</t>
  </si>
  <si>
    <t>T895005</t>
  </si>
  <si>
    <t>OPERATIVNI PROGRAM UČINKOVITI LJUDSKI POTENCIJALI - OPTIMIZACIJA I POBOLJŠANJE UČINKOVITOSTI RADIOLOŠKE DIJAGNOSTIKE U SUSTAVU ZDRAVSTVA REPUBLIKE HRVATSKE - RADIOLOŠKI EDUKACIJSKI CENTAR</t>
  </si>
  <si>
    <t>PROGRAM 3605</t>
  </si>
  <si>
    <t>SIGURNOST GRAĐANA I PRAVA NA ZDRAVSTVENE USLUGE</t>
  </si>
  <si>
    <t>A895001</t>
  </si>
  <si>
    <t xml:space="preserve">ADMINISTRACIJA I UPRAVLJANJE </t>
  </si>
  <si>
    <t>Pomoći dane u inozemstvo i unutar općeg proračuna</t>
  </si>
  <si>
    <t>A895003</t>
  </si>
  <si>
    <t>PROVEDBA PREVENTIVNIH PROGRAMA - KLINIČKI BOLNIČKI CENTAR SESTRE MILOSRDNICE</t>
  </si>
  <si>
    <t>T895006</t>
  </si>
  <si>
    <t>POVEĆANJE KAPACITETA CYBER SIGURNOSTI KBC SESTRE MILOSRDNICE</t>
  </si>
  <si>
    <t>Ostale refundacije iz pomoći EU</t>
  </si>
  <si>
    <t>T895008</t>
  </si>
  <si>
    <t>PODIZANJE ISTRAŽIVAČKOG I INOVACIJSKOG KAPACITETA - FORMIRANJE BIOBAZE I ANALIZA UZORAKA OČNE VODICE/SERUMA RAMANOVOM SPEKTROSKOPIJOM I PLINSKOM KROMATOGRAFIJOM KOD VODEĆIH OČNIH BOLESTI</t>
  </si>
  <si>
    <t>Subvencije</t>
  </si>
  <si>
    <t xml:space="preserve">Subvencije </t>
  </si>
  <si>
    <t>PRIJEDLOG FINANCIJSKOG PLANA KLINIČKOG BOLNIČKOG CENTRA SESTRE MILOSRDNICE
ZA 2025. I PROJEKCIJE ZA 2026. I 2027. GODINU</t>
  </si>
  <si>
    <t>A) SAŽETAK RAČUNA PRIHODA I RASHODA</t>
  </si>
  <si>
    <t>B) SAŽETAK RAČUNA FINANCIRANJA</t>
  </si>
  <si>
    <t xml:space="preserve">A. RAČUN PRIHODA I RASHODA </t>
  </si>
  <si>
    <t xml:space="preserve"> A1. PRIHODI I RASHODI PREMA EKONOMSKOJ KLASIFIKACIJI</t>
  </si>
  <si>
    <t>A2. PRIHODI I RASHODI PREMA IZVORIMA FINANCIRANJA</t>
  </si>
  <si>
    <t>A3.  RASHODI PREMA FUNKCIJSKOJ KLASIFIKACIJI</t>
  </si>
  <si>
    <t>B. RAČUN FINANCIRANJA</t>
  </si>
  <si>
    <t>B1.  RAČUN FINANCIRANJA PREMA EKONOMSKOJ KLASIFIKACIJI</t>
  </si>
  <si>
    <t>B2. RAČUN FINANCIRANJA PREMA IZVORIMA FINANCIRANJA</t>
  </si>
  <si>
    <t>II POSEBNI DIO</t>
  </si>
  <si>
    <t>PLAN RASHODA I IZDATAKA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</si>
</sst>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n_-;\-* #,##0.00\ _k_n_-;_-* &quot;-&quot;??\ _k_n_-;_-@_-"/>
    <numFmt numFmtId="165" formatCode="#,##0.0"/>
  </numFmts>
  <fonts count="37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1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99"/>
        <bgColor rgb="FFFFE699"/>
      </patternFill>
    </fill>
    <fill>
      <patternFill patternType="solid">
        <fgColor rgb="FF808080"/>
        <bgColor rgb="FF666699"/>
      </patternFill>
    </fill>
    <fill>
      <patternFill patternType="solid">
        <fgColor rgb="FF99CCFF"/>
        <bgColor rgb="FFC5E0B4"/>
      </patternFill>
    </fill>
    <fill>
      <patternFill patternType="solid">
        <fgColor rgb="FFCCFFFF"/>
        <bgColor rgb="FFDEEBF7"/>
      </patternFill>
    </fill>
    <fill>
      <patternFill patternType="solid">
        <fgColor theme="4" tint="0.79989013336588644"/>
        <bgColor rgb="FFDBDBDB"/>
      </patternFill>
    </fill>
    <fill>
      <patternFill patternType="solid">
        <fgColor theme="0" tint="-0.14999847407452621"/>
        <bgColor rgb="FFDBDBDB"/>
      </patternFill>
    </fill>
    <fill>
      <patternFill patternType="solid">
        <fgColor theme="0"/>
        <bgColor rgb="FFDEEBF7"/>
      </patternFill>
    </fill>
    <fill>
      <patternFill patternType="solid">
        <fgColor theme="0" tint="-0.34998626667073579"/>
        <bgColor rgb="FF9999FF"/>
      </patternFill>
    </fill>
    <fill>
      <patternFill patternType="solid">
        <fgColor theme="9" tint="0.59987182226020086"/>
        <bgColor rgb="FFD9D9D9"/>
      </patternFill>
    </fill>
    <fill>
      <patternFill patternType="solid">
        <fgColor rgb="FFCC99FF"/>
        <bgColor rgb="FF9999FF"/>
      </patternFill>
    </fill>
    <fill>
      <patternFill patternType="solid">
        <fgColor theme="7" tint="0.59987182226020086"/>
        <bgColor rgb="FFFFFF99"/>
      </patternFill>
    </fill>
    <fill>
      <patternFill patternType="solid">
        <fgColor theme="6" tint="0.59987182226020086"/>
        <bgColor rgb="FFD9D9D9"/>
      </patternFill>
    </fill>
    <fill>
      <patternFill patternType="solid">
        <fgColor theme="5" tint="0.79989013336588644"/>
        <bgColor rgb="FFDBDBDB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27" fillId="0" borderId="0"/>
    <xf numFmtId="0" fontId="2" fillId="2" borderId="1" applyProtection="0">
      <alignment vertical="center"/>
    </xf>
    <xf numFmtId="0" fontId="3" fillId="2" borderId="2" applyProtection="0">
      <alignment vertical="center"/>
    </xf>
    <xf numFmtId="0" fontId="2" fillId="3" borderId="1" applyProtection="0">
      <alignment horizontal="left" vertical="center" indent="1"/>
    </xf>
    <xf numFmtId="0" fontId="2" fillId="4" borderId="1" applyProtection="0">
      <alignment horizontal="left" vertical="center" indent="1"/>
    </xf>
    <xf numFmtId="0" fontId="2" fillId="5" borderId="1" applyProtection="0">
      <alignment horizontal="left" vertical="center" indent="1"/>
    </xf>
    <xf numFmtId="0" fontId="4" fillId="0" borderId="2" applyProtection="0">
      <alignment horizontal="left" vertical="center"/>
    </xf>
    <xf numFmtId="0" fontId="2" fillId="5" borderId="1" applyProtection="0">
      <alignment horizontal="left" vertical="center" indent="1"/>
    </xf>
    <xf numFmtId="0" fontId="2" fillId="0" borderId="1" applyProtection="0">
      <alignment horizontal="right" vertical="center"/>
    </xf>
    <xf numFmtId="0" fontId="5" fillId="0" borderId="2" applyProtection="0">
      <alignment horizontal="right" vertical="center"/>
    </xf>
    <xf numFmtId="0" fontId="3" fillId="5" borderId="3" applyProtection="0">
      <alignment horizontal="right" vertical="center"/>
    </xf>
    <xf numFmtId="0" fontId="3" fillId="5" borderId="3" applyProtection="0">
      <alignment horizontal="right" vertical="center"/>
    </xf>
    <xf numFmtId="0" fontId="1" fillId="0" borderId="0"/>
    <xf numFmtId="4" fontId="28" fillId="16" borderId="10" applyNumberFormat="0" applyProtection="0">
      <alignment horizontal="left" vertical="center" indent="1" justifyLastLine="1"/>
    </xf>
    <xf numFmtId="4" fontId="28" fillId="16" borderId="10" applyNumberFormat="0" applyProtection="0">
      <alignment horizontal="left" vertical="center" indent="1" justifyLastLine="1"/>
    </xf>
    <xf numFmtId="4" fontId="28" fillId="16" borderId="10" applyNumberFormat="0" applyProtection="0">
      <alignment horizontal="left" vertical="center" indent="1" justifyLastLine="1"/>
    </xf>
    <xf numFmtId="0" fontId="28" fillId="17" borderId="10" applyNumberFormat="0" applyProtection="0">
      <alignment horizontal="left" vertical="center" indent="1" justifyLastLine="1"/>
    </xf>
    <xf numFmtId="4" fontId="28" fillId="18" borderId="10" applyNumberFormat="0" applyProtection="0">
      <alignment vertical="center"/>
    </xf>
    <xf numFmtId="4" fontId="28" fillId="18" borderId="10" applyNumberFormat="0" applyProtection="0">
      <alignment vertical="center"/>
    </xf>
    <xf numFmtId="0" fontId="28" fillId="19" borderId="10" applyNumberFormat="0" applyProtection="0">
      <alignment horizontal="left" vertical="center" indent="1" justifyLastLine="1"/>
    </xf>
    <xf numFmtId="0" fontId="28" fillId="20" borderId="10" applyNumberFormat="0" applyProtection="0">
      <alignment horizontal="left" vertical="center" indent="1" justifyLastLine="1"/>
    </xf>
    <xf numFmtId="4" fontId="28" fillId="0" borderId="10" applyNumberFormat="0" applyProtection="0">
      <alignment horizontal="right" vertical="center"/>
    </xf>
    <xf numFmtId="4" fontId="29" fillId="21" borderId="11" applyNumberFormat="0" applyProtection="0">
      <alignment vertical="center"/>
    </xf>
    <xf numFmtId="0" fontId="12" fillId="0" borderId="0"/>
    <xf numFmtId="4" fontId="30" fillId="20" borderId="11" applyNumberFormat="0" applyProtection="0">
      <alignment horizontal="right" vertical="center"/>
    </xf>
    <xf numFmtId="4" fontId="30" fillId="20" borderId="11" applyNumberFormat="0" applyProtection="0">
      <alignment horizontal="right" vertical="center"/>
    </xf>
    <xf numFmtId="164" fontId="1" fillId="0" borderId="0" applyFont="0" applyFill="0" applyBorder="0" applyAlignment="0" applyProtection="0"/>
    <xf numFmtId="0" fontId="28" fillId="20" borderId="10" applyNumberFormat="0" applyProtection="0">
      <alignment horizontal="left" vertical="center" indent="1" justifyLastLine="1"/>
    </xf>
  </cellStyleXfs>
  <cellXfs count="256">
    <xf numFmtId="0" fontId="0" fillId="0" borderId="0" xfId="0"/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 applyProtection="1">
      <alignment horizontal="left"/>
    </xf>
    <xf numFmtId="4" fontId="10" fillId="0" borderId="7" xfId="0" applyNumberFormat="1" applyFont="1" applyBorder="1" applyAlignment="1">
      <alignment horizontal="right"/>
    </xf>
    <xf numFmtId="3" fontId="10" fillId="0" borderId="7" xfId="0" applyNumberFormat="1" applyFont="1" applyBorder="1" applyAlignment="1">
      <alignment horizontal="right"/>
    </xf>
    <xf numFmtId="4" fontId="10" fillId="6" borderId="7" xfId="0" applyNumberFormat="1" applyFont="1" applyFill="1" applyBorder="1" applyAlignment="1">
      <alignment horizontal="right"/>
    </xf>
    <xf numFmtId="3" fontId="10" fillId="6" borderId="7" xfId="0" applyNumberFormat="1" applyFont="1" applyFill="1" applyBorder="1" applyAlignment="1">
      <alignment horizontal="right"/>
    </xf>
    <xf numFmtId="3" fontId="10" fillId="0" borderId="7" xfId="0" applyNumberFormat="1" applyFont="1" applyBorder="1" applyAlignment="1" applyProtection="1">
      <alignment horizontal="right"/>
    </xf>
    <xf numFmtId="0" fontId="11" fillId="6" borderId="5" xfId="0" applyFont="1" applyFill="1" applyBorder="1" applyAlignment="1">
      <alignment horizontal="left" vertical="center"/>
    </xf>
    <xf numFmtId="0" fontId="12" fillId="6" borderId="6" xfId="0" applyFont="1" applyFill="1" applyBorder="1" applyAlignment="1" applyProtection="1">
      <alignment vertical="center"/>
    </xf>
    <xf numFmtId="0" fontId="8" fillId="0" borderId="0" xfId="0" applyFont="1" applyBorder="1" applyAlignment="1" applyProtection="1"/>
    <xf numFmtId="0" fontId="0" fillId="0" borderId="0" xfId="0"/>
    <xf numFmtId="3" fontId="10" fillId="6" borderId="5" xfId="0" applyNumberFormat="1" applyFont="1" applyFill="1" applyBorder="1" applyAlignment="1">
      <alignment horizontal="right"/>
    </xf>
    <xf numFmtId="3" fontId="10" fillId="0" borderId="5" xfId="0" applyNumberFormat="1" applyFont="1" applyBorder="1" applyAlignment="1" applyProtection="1">
      <alignment horizontal="right" vertical="center"/>
    </xf>
    <xf numFmtId="3" fontId="10" fillId="0" borderId="7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10" fillId="7" borderId="7" xfId="0" applyFont="1" applyFill="1" applyBorder="1" applyAlignment="1" applyProtection="1">
      <alignment horizontal="center" vertical="center" wrapText="1"/>
    </xf>
    <xf numFmtId="0" fontId="10" fillId="7" borderId="8" xfId="0" applyFont="1" applyFill="1" applyBorder="1" applyAlignment="1" applyProtection="1">
      <alignment horizontal="center" vertical="center" wrapText="1"/>
    </xf>
    <xf numFmtId="0" fontId="9" fillId="0" borderId="0" xfId="0" applyFont="1"/>
    <xf numFmtId="3" fontId="16" fillId="0" borderId="0" xfId="0" applyNumberFormat="1" applyFont="1"/>
    <xf numFmtId="0" fontId="11" fillId="8" borderId="0" xfId="0" applyFont="1" applyFill="1" applyBorder="1" applyAlignment="1">
      <alignment vertical="center"/>
    </xf>
    <xf numFmtId="0" fontId="11" fillId="8" borderId="0" xfId="0" applyFont="1" applyFill="1" applyBorder="1" applyAlignment="1">
      <alignment horizontal="right"/>
    </xf>
    <xf numFmtId="0" fontId="10" fillId="7" borderId="7" xfId="0" applyFont="1" applyFill="1" applyBorder="1" applyAlignment="1" applyProtection="1">
      <alignment horizontal="center" wrapText="1"/>
    </xf>
    <xf numFmtId="0" fontId="0" fillId="0" borderId="0" xfId="0" applyBorder="1"/>
    <xf numFmtId="0" fontId="11" fillId="8" borderId="5" xfId="0" applyFont="1" applyFill="1" applyBorder="1" applyAlignment="1">
      <alignment vertical="center"/>
    </xf>
    <xf numFmtId="3" fontId="8" fillId="0" borderId="0" xfId="0" applyNumberFormat="1" applyFont="1" applyBorder="1" applyAlignment="1" applyProtection="1">
      <alignment horizontal="right"/>
    </xf>
    <xf numFmtId="0" fontId="14" fillId="0" borderId="0" xfId="0" applyFont="1"/>
    <xf numFmtId="0" fontId="8" fillId="0" borderId="0" xfId="0" applyFont="1" applyBorder="1" applyAlignment="1" applyProtection="1">
      <alignment vertical="center"/>
    </xf>
    <xf numFmtId="3" fontId="9" fillId="0" borderId="0" xfId="0" applyNumberFormat="1" applyFont="1"/>
    <xf numFmtId="0" fontId="15" fillId="0" borderId="7" xfId="0" applyFont="1" applyBorder="1" applyAlignment="1">
      <alignment horizontal="left" vertical="center"/>
    </xf>
    <xf numFmtId="3" fontId="8" fillId="0" borderId="7" xfId="0" applyNumberFormat="1" applyFont="1" applyBorder="1" applyAlignment="1">
      <alignment horizontal="right"/>
    </xf>
    <xf numFmtId="3" fontId="20" fillId="0" borderId="7" xfId="0" applyNumberFormat="1" applyFont="1" applyBorder="1"/>
    <xf numFmtId="0" fontId="19" fillId="0" borderId="7" xfId="0" applyFont="1" applyBorder="1" applyAlignment="1">
      <alignment horizontal="left"/>
    </xf>
    <xf numFmtId="0" fontId="9" fillId="0" borderId="0" xfId="0" applyFont="1"/>
    <xf numFmtId="3" fontId="9" fillId="0" borderId="0" xfId="0" applyNumberFormat="1" applyFont="1"/>
    <xf numFmtId="0" fontId="0" fillId="0" borderId="0" xfId="0" applyAlignment="1"/>
    <xf numFmtId="0" fontId="17" fillId="0" borderId="7" xfId="0" applyFont="1" applyBorder="1" applyAlignment="1">
      <alignment horizontal="left"/>
    </xf>
    <xf numFmtId="0" fontId="21" fillId="0" borderId="0" xfId="0" applyFont="1" applyBorder="1" applyAlignment="1" applyProtection="1">
      <alignment horizontal="left" vertical="center" indent="1"/>
    </xf>
    <xf numFmtId="3" fontId="8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7" xfId="0" applyFont="1" applyBorder="1"/>
    <xf numFmtId="0" fontId="18" fillId="0" borderId="7" xfId="0" applyFont="1" applyBorder="1" applyAlignment="1">
      <alignment horizontal="left"/>
    </xf>
    <xf numFmtId="0" fontId="6" fillId="0" borderId="0" xfId="0" applyFont="1" applyBorder="1" applyAlignment="1" applyProtection="1">
      <alignment horizontal="center" vertical="center"/>
    </xf>
    <xf numFmtId="0" fontId="11" fillId="8" borderId="7" xfId="0" applyFont="1" applyFill="1" applyBorder="1" applyAlignment="1" applyProtection="1">
      <alignment horizontal="left" vertical="center"/>
    </xf>
    <xf numFmtId="0" fontId="11" fillId="8" borderId="7" xfId="0" applyFont="1" applyFill="1" applyBorder="1" applyAlignment="1" applyProtection="1">
      <alignment horizontal="left" vertical="center" wrapText="1"/>
    </xf>
    <xf numFmtId="3" fontId="8" fillId="8" borderId="7" xfId="0" applyNumberFormat="1" applyFont="1" applyFill="1" applyBorder="1" applyAlignment="1">
      <alignment horizontal="right"/>
    </xf>
    <xf numFmtId="0" fontId="12" fillId="8" borderId="7" xfId="0" applyFont="1" applyFill="1" applyBorder="1" applyAlignment="1" applyProtection="1">
      <alignment horizontal="left" vertical="center"/>
    </xf>
    <xf numFmtId="0" fontId="12" fillId="8" borderId="7" xfId="0" applyFont="1" applyFill="1" applyBorder="1" applyAlignment="1" applyProtection="1">
      <alignment horizontal="left" vertical="center" wrapText="1"/>
    </xf>
    <xf numFmtId="0" fontId="12" fillId="8" borderId="7" xfId="0" applyFont="1" applyFill="1" applyBorder="1" applyAlignment="1">
      <alignment horizontal="left" vertical="center"/>
    </xf>
    <xf numFmtId="0" fontId="21" fillId="8" borderId="7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0" fontId="11" fillId="8" borderId="7" xfId="0" applyFont="1" applyFill="1" applyBorder="1" applyAlignment="1" applyProtection="1">
      <alignment vertical="center" wrapText="1"/>
    </xf>
    <xf numFmtId="0" fontId="12" fillId="8" borderId="7" xfId="0" applyFont="1" applyFill="1" applyBorder="1" applyAlignment="1" applyProtection="1">
      <alignment vertical="center" wrapText="1"/>
    </xf>
    <xf numFmtId="3" fontId="8" fillId="8" borderId="7" xfId="0" applyNumberFormat="1" applyFont="1" applyFill="1" applyBorder="1" applyAlignment="1" applyProtection="1">
      <alignment horizontal="right"/>
    </xf>
    <xf numFmtId="3" fontId="10" fillId="8" borderId="7" xfId="0" applyNumberFormat="1" applyFont="1" applyFill="1" applyBorder="1" applyAlignment="1">
      <alignment horizontal="right"/>
    </xf>
    <xf numFmtId="0" fontId="21" fillId="8" borderId="7" xfId="0" applyFont="1" applyFill="1" applyBorder="1" applyAlignment="1">
      <alignment horizontal="left" vertical="center" wrapText="1" indent="1"/>
    </xf>
    <xf numFmtId="0" fontId="21" fillId="8" borderId="7" xfId="0" applyFont="1" applyFill="1" applyBorder="1" applyAlignment="1">
      <alignment horizontal="left" vertical="center" indent="1"/>
    </xf>
    <xf numFmtId="0" fontId="21" fillId="8" borderId="7" xfId="0" applyFont="1" applyFill="1" applyBorder="1" applyAlignment="1" applyProtection="1">
      <alignment horizontal="left" vertical="center" wrapText="1" indent="1"/>
    </xf>
    <xf numFmtId="0" fontId="22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 wrapText="1"/>
    </xf>
    <xf numFmtId="0" fontId="10" fillId="7" borderId="7" xfId="0" applyFont="1" applyFill="1" applyBorder="1" applyAlignment="1" applyProtection="1">
      <alignment vertical="center" wrapText="1"/>
    </xf>
    <xf numFmtId="0" fontId="10" fillId="8" borderId="9" xfId="0" applyFont="1" applyFill="1" applyBorder="1" applyAlignment="1" applyProtection="1">
      <alignment horizontal="left" vertical="center" wrapText="1"/>
    </xf>
    <xf numFmtId="3" fontId="8" fillId="8" borderId="9" xfId="0" applyNumberFormat="1" applyFont="1" applyFill="1" applyBorder="1" applyAlignment="1">
      <alignment horizontal="right"/>
    </xf>
    <xf numFmtId="3" fontId="23" fillId="0" borderId="0" xfId="0" applyNumberFormat="1" applyFont="1"/>
    <xf numFmtId="0" fontId="10" fillId="9" borderId="7" xfId="0" applyFont="1" applyFill="1" applyBorder="1" applyAlignment="1" applyProtection="1">
      <alignment horizontal="left" vertical="center" wrapText="1"/>
    </xf>
    <xf numFmtId="4" fontId="10" fillId="9" borderId="7" xfId="0" applyNumberFormat="1" applyFont="1" applyFill="1" applyBorder="1" applyAlignment="1" applyProtection="1">
      <alignment horizontal="right" vertical="center"/>
    </xf>
    <xf numFmtId="3" fontId="10" fillId="9" borderId="7" xfId="0" applyNumberFormat="1" applyFont="1" applyFill="1" applyBorder="1" applyAlignment="1" applyProtection="1">
      <alignment horizontal="right" vertical="center"/>
    </xf>
    <xf numFmtId="3" fontId="10" fillId="9" borderId="7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7" xfId="0" applyFont="1" applyBorder="1" applyAlignment="1" applyProtection="1">
      <alignment horizontal="left" vertical="center" wrapText="1"/>
    </xf>
    <xf numFmtId="4" fontId="10" fillId="0" borderId="7" xfId="0" applyNumberFormat="1" applyFont="1" applyBorder="1" applyAlignment="1" applyProtection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11" fillId="10" borderId="7" xfId="5" applyNumberFormat="1" applyFont="1" applyFill="1" applyBorder="1" applyAlignment="1" applyProtection="1">
      <alignment horizontal="left" vertical="center" wrapText="1"/>
    </xf>
    <xf numFmtId="4" fontId="11" fillId="10" borderId="7" xfId="5" applyNumberFormat="1" applyFont="1" applyFill="1" applyBorder="1" applyAlignment="1" applyProtection="1">
      <alignment horizontal="right" vertical="center"/>
    </xf>
    <xf numFmtId="3" fontId="11" fillId="10" borderId="7" xfId="5" applyNumberFormat="1" applyFont="1" applyFill="1" applyBorder="1" applyAlignment="1" applyProtection="1">
      <alignment horizontal="right" vertical="center"/>
    </xf>
    <xf numFmtId="3" fontId="10" fillId="10" borderId="7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10" fillId="11" borderId="7" xfId="0" applyFont="1" applyFill="1" applyBorder="1" applyAlignment="1" applyProtection="1">
      <alignment horizontal="left" vertical="center" wrapText="1"/>
    </xf>
    <xf numFmtId="4" fontId="10" fillId="11" borderId="7" xfId="0" applyNumberFormat="1" applyFont="1" applyFill="1" applyBorder="1" applyAlignment="1" applyProtection="1">
      <alignment horizontal="right" vertical="center"/>
    </xf>
    <xf numFmtId="3" fontId="10" fillId="11" borderId="7" xfId="0" applyNumberFormat="1" applyFont="1" applyFill="1" applyBorder="1" applyAlignment="1" applyProtection="1">
      <alignment horizontal="right" vertical="center"/>
    </xf>
    <xf numFmtId="3" fontId="10" fillId="11" borderId="7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3" fontId="25" fillId="0" borderId="0" xfId="0" applyNumberFormat="1" applyFont="1"/>
    <xf numFmtId="3" fontId="9" fillId="0" borderId="0" xfId="0" applyNumberFormat="1" applyFont="1" applyAlignment="1">
      <alignment horizontal="right" vertical="center"/>
    </xf>
    <xf numFmtId="0" fontId="8" fillId="12" borderId="7" xfId="0" applyFont="1" applyFill="1" applyBorder="1" applyAlignment="1" applyProtection="1">
      <alignment horizontal="left" vertical="center" wrapText="1"/>
    </xf>
    <xf numFmtId="4" fontId="8" fillId="12" borderId="7" xfId="0" applyNumberFormat="1" applyFont="1" applyFill="1" applyBorder="1" applyAlignment="1" applyProtection="1">
      <alignment horizontal="right" vertical="center"/>
    </xf>
    <xf numFmtId="3" fontId="8" fillId="12" borderId="7" xfId="0" applyNumberFormat="1" applyFont="1" applyFill="1" applyBorder="1" applyAlignment="1" applyProtection="1">
      <alignment horizontal="right" vertical="center"/>
    </xf>
    <xf numFmtId="3" fontId="8" fillId="12" borderId="7" xfId="0" applyNumberFormat="1" applyFont="1" applyFill="1" applyBorder="1" applyAlignment="1">
      <alignment horizontal="right" vertical="center"/>
    </xf>
    <xf numFmtId="0" fontId="23" fillId="0" borderId="0" xfId="0" applyFont="1"/>
    <xf numFmtId="3" fontId="0" fillId="0" borderId="0" xfId="0" applyNumberFormat="1"/>
    <xf numFmtId="0" fontId="8" fillId="13" borderId="7" xfId="0" applyFont="1" applyFill="1" applyBorder="1" applyAlignment="1" applyProtection="1">
      <alignment horizontal="left" vertical="center" wrapText="1"/>
    </xf>
    <xf numFmtId="4" fontId="8" fillId="13" borderId="7" xfId="0" applyNumberFormat="1" applyFont="1" applyFill="1" applyBorder="1" applyAlignment="1" applyProtection="1">
      <alignment horizontal="right" vertical="center"/>
    </xf>
    <xf numFmtId="3" fontId="8" fillId="13" borderId="7" xfId="0" applyNumberFormat="1" applyFont="1" applyFill="1" applyBorder="1" applyAlignment="1" applyProtection="1">
      <alignment horizontal="right" vertical="center"/>
    </xf>
    <xf numFmtId="3" fontId="8" fillId="13" borderId="7" xfId="0" applyNumberFormat="1" applyFont="1" applyFill="1" applyBorder="1" applyAlignment="1">
      <alignment horizontal="right" vertical="center"/>
    </xf>
    <xf numFmtId="3" fontId="24" fillId="0" borderId="0" xfId="0" applyNumberFormat="1" applyFont="1"/>
    <xf numFmtId="0" fontId="8" fillId="14" borderId="7" xfId="0" applyFont="1" applyFill="1" applyBorder="1" applyAlignment="1" applyProtection="1">
      <alignment horizontal="left" vertical="center" wrapText="1"/>
    </xf>
    <xf numFmtId="4" fontId="8" fillId="14" borderId="7" xfId="0" applyNumberFormat="1" applyFont="1" applyFill="1" applyBorder="1" applyAlignment="1" applyProtection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3" fontId="8" fillId="14" borderId="7" xfId="0" applyNumberFormat="1" applyFont="1" applyFill="1" applyBorder="1" applyAlignment="1" applyProtection="1">
      <alignment horizontal="right" vertical="center"/>
    </xf>
    <xf numFmtId="0" fontId="25" fillId="0" borderId="0" xfId="0" applyFont="1"/>
    <xf numFmtId="0" fontId="0" fillId="0" borderId="0" xfId="0" applyAlignment="1">
      <alignment horizontal="left"/>
    </xf>
    <xf numFmtId="2" fontId="8" fillId="14" borderId="7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right" vertical="center"/>
    </xf>
    <xf numFmtId="4" fontId="8" fillId="12" borderId="8" xfId="0" applyNumberFormat="1" applyFont="1" applyFill="1" applyBorder="1" applyAlignment="1" applyProtection="1">
      <alignment horizontal="right" vertical="center"/>
    </xf>
    <xf numFmtId="3" fontId="8" fillId="12" borderId="8" xfId="0" applyNumberFormat="1" applyFont="1" applyFill="1" applyBorder="1" applyAlignment="1" applyProtection="1">
      <alignment horizontal="right" vertical="center"/>
    </xf>
    <xf numFmtId="4" fontId="8" fillId="13" borderId="8" xfId="0" applyNumberFormat="1" applyFont="1" applyFill="1" applyBorder="1" applyAlignment="1" applyProtection="1">
      <alignment horizontal="right" vertical="center"/>
    </xf>
    <xf numFmtId="3" fontId="8" fillId="13" borderId="8" xfId="0" applyNumberFormat="1" applyFont="1" applyFill="1" applyBorder="1" applyAlignment="1" applyProtection="1">
      <alignment horizontal="right" vertical="center"/>
    </xf>
    <xf numFmtId="4" fontId="8" fillId="14" borderId="8" xfId="0" applyNumberFormat="1" applyFont="1" applyFill="1" applyBorder="1" applyAlignment="1" applyProtection="1">
      <alignment horizontal="right" vertical="center"/>
    </xf>
    <xf numFmtId="3" fontId="8" fillId="14" borderId="8" xfId="0" applyNumberFormat="1" applyFont="1" applyFill="1" applyBorder="1" applyAlignment="1" applyProtection="1">
      <alignment horizontal="right" vertical="center"/>
    </xf>
    <xf numFmtId="4" fontId="10" fillId="11" borderId="8" xfId="0" applyNumberFormat="1" applyFont="1" applyFill="1" applyBorder="1" applyAlignment="1" applyProtection="1">
      <alignment horizontal="right" vertical="center"/>
    </xf>
    <xf numFmtId="3" fontId="10" fillId="11" borderId="8" xfId="0" applyNumberFormat="1" applyFont="1" applyFill="1" applyBorder="1" applyAlignment="1" applyProtection="1">
      <alignment horizontal="right" vertical="center"/>
    </xf>
    <xf numFmtId="3" fontId="8" fillId="13" borderId="6" xfId="0" applyNumberFormat="1" applyFont="1" applyFill="1" applyBorder="1" applyAlignment="1" applyProtection="1">
      <alignment horizontal="right" vertical="center"/>
    </xf>
    <xf numFmtId="3" fontId="8" fillId="14" borderId="7" xfId="0" applyNumberFormat="1" applyFont="1" applyFill="1" applyBorder="1" applyAlignment="1">
      <alignment horizontal="right" vertical="center"/>
    </xf>
    <xf numFmtId="0" fontId="10" fillId="10" borderId="7" xfId="0" applyFont="1" applyFill="1" applyBorder="1" applyAlignment="1" applyProtection="1">
      <alignment horizontal="left" vertical="center" wrapText="1"/>
    </xf>
    <xf numFmtId="4" fontId="10" fillId="10" borderId="8" xfId="0" applyNumberFormat="1" applyFont="1" applyFill="1" applyBorder="1" applyAlignment="1" applyProtection="1">
      <alignment horizontal="right" vertical="center"/>
    </xf>
    <xf numFmtId="3" fontId="10" fillId="10" borderId="8" xfId="0" applyNumberFormat="1" applyFont="1" applyFill="1" applyBorder="1" applyAlignment="1" applyProtection="1">
      <alignment horizontal="right" vertical="center"/>
    </xf>
    <xf numFmtId="2" fontId="12" fillId="14" borderId="1" xfId="6" applyNumberFormat="1" applyFont="1" applyFill="1" applyBorder="1" applyAlignment="1" applyProtection="1">
      <alignment vertical="top" wrapText="1"/>
    </xf>
    <xf numFmtId="4" fontId="10" fillId="15" borderId="7" xfId="0" applyNumberFormat="1" applyFont="1" applyFill="1" applyBorder="1" applyAlignment="1">
      <alignment horizontal="right"/>
    </xf>
    <xf numFmtId="0" fontId="10" fillId="0" borderId="7" xfId="0" applyFont="1" applyBorder="1" applyAlignment="1" applyProtection="1">
      <alignment horizontal="center" vertical="center"/>
    </xf>
    <xf numFmtId="4" fontId="8" fillId="0" borderId="7" xfId="0" applyNumberFormat="1" applyFont="1" applyBorder="1" applyAlignment="1">
      <alignment horizontal="right"/>
    </xf>
    <xf numFmtId="3" fontId="8" fillId="0" borderId="7" xfId="0" applyNumberFormat="1" applyFont="1" applyFill="1" applyBorder="1" applyAlignment="1">
      <alignment horizontal="right"/>
    </xf>
    <xf numFmtId="0" fontId="12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3" fontId="8" fillId="0" borderId="12" xfId="0" applyNumberFormat="1" applyFont="1" applyBorder="1" applyAlignment="1">
      <alignment horizontal="right"/>
    </xf>
    <xf numFmtId="3" fontId="8" fillId="0" borderId="12" xfId="0" applyNumberFormat="1" applyFont="1" applyFill="1" applyBorder="1" applyAlignment="1">
      <alignment horizontal="right"/>
    </xf>
    <xf numFmtId="0" fontId="31" fillId="8" borderId="7" xfId="0" applyFont="1" applyFill="1" applyBorder="1" applyAlignment="1">
      <alignment horizontal="left" vertical="center"/>
    </xf>
    <xf numFmtId="3" fontId="10" fillId="0" borderId="7" xfId="0" applyNumberFormat="1" applyFont="1" applyFill="1" applyBorder="1" applyAlignment="1">
      <alignment horizontal="right"/>
    </xf>
    <xf numFmtId="0" fontId="20" fillId="0" borderId="7" xfId="0" applyFont="1" applyBorder="1" applyAlignment="1">
      <alignment horizontal="left"/>
    </xf>
    <xf numFmtId="0" fontId="10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 wrapText="1"/>
    </xf>
    <xf numFmtId="0" fontId="21" fillId="8" borderId="5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 applyProtection="1">
      <alignment horizontal="left" vertical="center" wrapText="1"/>
    </xf>
    <xf numFmtId="0" fontId="11" fillId="8" borderId="5" xfId="0" applyFont="1" applyFill="1" applyBorder="1" applyAlignment="1" applyProtection="1">
      <alignment horizontal="left" vertical="center" wrapText="1"/>
    </xf>
    <xf numFmtId="0" fontId="20" fillId="0" borderId="0" xfId="0" applyFont="1"/>
    <xf numFmtId="0" fontId="20" fillId="0" borderId="12" xfId="0" applyFont="1" applyBorder="1"/>
    <xf numFmtId="0" fontId="22" fillId="0" borderId="7" xfId="0" applyFont="1" applyBorder="1"/>
    <xf numFmtId="0" fontId="32" fillId="0" borderId="7" xfId="0" applyFont="1" applyBorder="1" applyAlignment="1">
      <alignment horizontal="left"/>
    </xf>
    <xf numFmtId="0" fontId="21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 wrapText="1" indent="1"/>
    </xf>
    <xf numFmtId="0" fontId="21" fillId="0" borderId="7" xfId="0" applyFont="1" applyBorder="1" applyAlignment="1">
      <alignment horizontal="left" vertical="center" indent="1"/>
    </xf>
    <xf numFmtId="0" fontId="21" fillId="0" borderId="7" xfId="0" applyFont="1" applyBorder="1" applyAlignment="1" applyProtection="1">
      <alignment horizontal="left" vertical="center" wrapText="1" indent="1"/>
    </xf>
    <xf numFmtId="0" fontId="33" fillId="0" borderId="7" xfId="0" applyFont="1" applyBorder="1" applyAlignment="1">
      <alignment horizontal="left"/>
    </xf>
    <xf numFmtId="0" fontId="11" fillId="0" borderId="7" xfId="0" applyFont="1" applyBorder="1" applyAlignment="1" applyProtection="1">
      <alignment horizontal="left" vertical="center" wrapText="1" indent="1"/>
    </xf>
    <xf numFmtId="0" fontId="22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3" fontId="20" fillId="0" borderId="7" xfId="0" applyNumberFormat="1" applyFont="1" applyBorder="1" applyAlignment="1">
      <alignment horizontal="right" vertical="center"/>
    </xf>
    <xf numFmtId="0" fontId="20" fillId="0" borderId="7" xfId="0" applyFont="1" applyBorder="1"/>
    <xf numFmtId="0" fontId="22" fillId="0" borderId="7" xfId="0" applyFont="1" applyBorder="1" applyAlignment="1">
      <alignment horizontal="left"/>
    </xf>
    <xf numFmtId="0" fontId="21" fillId="0" borderId="5" xfId="0" applyFont="1" applyBorder="1" applyAlignment="1">
      <alignment horizontal="left" vertical="center" wrapText="1" indent="1"/>
    </xf>
    <xf numFmtId="0" fontId="21" fillId="0" borderId="5" xfId="0" applyFont="1" applyBorder="1" applyAlignment="1">
      <alignment horizontal="left" vertical="center" indent="1"/>
    </xf>
    <xf numFmtId="0" fontId="21" fillId="0" borderId="5" xfId="0" applyFont="1" applyBorder="1" applyAlignment="1" applyProtection="1">
      <alignment horizontal="left" vertical="center" wrapText="1" indent="1"/>
    </xf>
    <xf numFmtId="0" fontId="22" fillId="0" borderId="5" xfId="0" applyFont="1" applyBorder="1" applyAlignment="1">
      <alignment horizontal="left" vertical="center"/>
    </xf>
    <xf numFmtId="3" fontId="12" fillId="0" borderId="7" xfId="0" applyNumberFormat="1" applyFont="1" applyBorder="1" applyAlignment="1">
      <alignment horizontal="right"/>
    </xf>
    <xf numFmtId="4" fontId="8" fillId="0" borderId="7" xfId="9" applyNumberFormat="1" applyFont="1" applyBorder="1" applyAlignment="1" applyProtection="1">
      <alignment horizontal="right" vertical="center"/>
    </xf>
    <xf numFmtId="0" fontId="22" fillId="0" borderId="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/>
    </xf>
    <xf numFmtId="4" fontId="8" fillId="0" borderId="0" xfId="0" applyNumberFormat="1" applyFont="1" applyBorder="1" applyAlignment="1">
      <alignment horizontal="right"/>
    </xf>
    <xf numFmtId="3" fontId="20" fillId="0" borderId="7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23" borderId="7" xfId="0" applyFont="1" applyFill="1" applyBorder="1" applyAlignment="1" applyProtection="1">
      <alignment horizontal="center" vertical="center" wrapText="1"/>
    </xf>
    <xf numFmtId="0" fontId="10" fillId="22" borderId="7" xfId="0" applyFont="1" applyFill="1" applyBorder="1" applyAlignment="1" applyProtection="1">
      <alignment horizontal="center" vertical="center" wrapText="1"/>
    </xf>
    <xf numFmtId="3" fontId="20" fillId="0" borderId="7" xfId="0" applyNumberFormat="1" applyFont="1" applyBorder="1" applyAlignment="1">
      <alignment horizontal="right" wrapText="1"/>
    </xf>
    <xf numFmtId="0" fontId="10" fillId="22" borderId="7" xfId="0" applyFont="1" applyFill="1" applyBorder="1" applyAlignment="1" applyProtection="1">
      <alignment horizontal="center" wrapText="1"/>
    </xf>
    <xf numFmtId="4" fontId="10" fillId="0" borderId="5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4" fontId="8" fillId="0" borderId="7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4" fontId="10" fillId="0" borderId="7" xfId="0" applyNumberFormat="1" applyFont="1" applyFill="1" applyBorder="1" applyAlignment="1">
      <alignment horizontal="right"/>
    </xf>
    <xf numFmtId="4" fontId="8" fillId="0" borderId="7" xfId="10" applyNumberFormat="1" applyFont="1" applyFill="1" applyBorder="1" applyAlignment="1" applyProtection="1">
      <alignment horizontal="right" vertical="center"/>
    </xf>
    <xf numFmtId="4" fontId="10" fillId="0" borderId="7" xfId="10" applyNumberFormat="1" applyFont="1" applyFill="1" applyBorder="1" applyAlignment="1" applyProtection="1">
      <alignment horizontal="right" vertical="center"/>
    </xf>
    <xf numFmtId="4" fontId="8" fillId="14" borderId="7" xfId="3" applyNumberFormat="1" applyFont="1" applyFill="1" applyBorder="1" applyAlignment="1" applyProtection="1">
      <alignment vertical="center"/>
    </xf>
    <xf numFmtId="3" fontId="12" fillId="14" borderId="7" xfId="9" applyNumberFormat="1" applyFont="1" applyFill="1" applyBorder="1" applyAlignment="1" applyProtection="1">
      <alignment horizontal="right" vertical="center"/>
    </xf>
    <xf numFmtId="3" fontId="8" fillId="14" borderId="12" xfId="0" applyNumberFormat="1" applyFont="1" applyFill="1" applyBorder="1" applyAlignment="1">
      <alignment horizontal="right" vertical="center"/>
    </xf>
    <xf numFmtId="0" fontId="20" fillId="24" borderId="12" xfId="0" applyNumberFormat="1" applyFont="1" applyFill="1" applyBorder="1" applyAlignment="1" applyProtection="1">
      <alignment horizontal="left" vertical="center" wrapText="1"/>
    </xf>
    <xf numFmtId="4" fontId="20" fillId="24" borderId="8" xfId="0" applyNumberFormat="1" applyFont="1" applyFill="1" applyBorder="1" applyAlignment="1" applyProtection="1">
      <alignment horizontal="right" vertical="center" wrapText="1"/>
    </xf>
    <xf numFmtId="3" fontId="20" fillId="24" borderId="8" xfId="0" applyNumberFormat="1" applyFont="1" applyFill="1" applyBorder="1" applyAlignment="1" applyProtection="1">
      <alignment horizontal="right" vertical="center" wrapText="1"/>
    </xf>
    <xf numFmtId="3" fontId="20" fillId="24" borderId="12" xfId="0" applyNumberFormat="1" applyFont="1" applyFill="1" applyBorder="1" applyAlignment="1">
      <alignment horizontal="right" vertical="center"/>
    </xf>
    <xf numFmtId="0" fontId="20" fillId="25" borderId="12" xfId="0" applyNumberFormat="1" applyFont="1" applyFill="1" applyBorder="1" applyAlignment="1" applyProtection="1">
      <alignment horizontal="left" vertical="center" wrapText="1"/>
    </xf>
    <xf numFmtId="4" fontId="20" fillId="25" borderId="8" xfId="0" applyNumberFormat="1" applyFont="1" applyFill="1" applyBorder="1" applyAlignment="1" applyProtection="1">
      <alignment horizontal="right" vertical="center" wrapText="1"/>
    </xf>
    <xf numFmtId="3" fontId="20" fillId="25" borderId="8" xfId="0" applyNumberFormat="1" applyFont="1" applyFill="1" applyBorder="1" applyAlignment="1" applyProtection="1">
      <alignment horizontal="right" vertical="center" wrapText="1"/>
    </xf>
    <xf numFmtId="3" fontId="20" fillId="25" borderId="12" xfId="0" applyNumberFormat="1" applyFont="1" applyFill="1" applyBorder="1" applyAlignment="1">
      <alignment horizontal="right" vertical="center"/>
    </xf>
    <xf numFmtId="0" fontId="20" fillId="26" borderId="12" xfId="0" applyNumberFormat="1" applyFont="1" applyFill="1" applyBorder="1" applyAlignment="1" applyProtection="1">
      <alignment horizontal="left" vertical="center" wrapText="1"/>
    </xf>
    <xf numFmtId="4" fontId="20" fillId="26" borderId="8" xfId="0" applyNumberFormat="1" applyFont="1" applyFill="1" applyBorder="1" applyAlignment="1" applyProtection="1">
      <alignment horizontal="right" vertical="center" wrapText="1"/>
    </xf>
    <xf numFmtId="3" fontId="20" fillId="26" borderId="8" xfId="0" applyNumberFormat="1" applyFont="1" applyFill="1" applyBorder="1" applyAlignment="1" applyProtection="1">
      <alignment horizontal="right" vertical="center" wrapText="1"/>
    </xf>
    <xf numFmtId="3" fontId="20" fillId="26" borderId="12" xfId="0" applyNumberFormat="1" applyFont="1" applyFill="1" applyBorder="1" applyAlignment="1">
      <alignment horizontal="right" vertical="center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20" fillId="7" borderId="7" xfId="0" applyFont="1" applyFill="1" applyBorder="1" applyAlignment="1">
      <alignment vertical="center"/>
    </xf>
    <xf numFmtId="4" fontId="8" fillId="14" borderId="0" xfId="3" applyNumberFormat="1" applyFont="1" applyFill="1" applyBorder="1" applyAlignment="1" applyProtection="1">
      <alignment vertical="center"/>
    </xf>
    <xf numFmtId="0" fontId="12" fillId="12" borderId="7" xfId="7" applyFont="1" applyFill="1" applyBorder="1" applyAlignment="1" applyProtection="1">
      <alignment horizontal="left" vertical="center" wrapText="1"/>
    </xf>
    <xf numFmtId="0" fontId="12" fillId="14" borderId="7" xfId="7" applyFont="1" applyFill="1" applyBorder="1" applyAlignment="1" applyProtection="1">
      <alignment horizontal="left" vertical="center" wrapText="1"/>
    </xf>
    <xf numFmtId="0" fontId="20" fillId="0" borderId="0" xfId="0" applyFont="1" applyAlignment="1"/>
    <xf numFmtId="0" fontId="10" fillId="23" borderId="7" xfId="0" applyFont="1" applyFill="1" applyBorder="1" applyAlignment="1" applyProtection="1">
      <alignment horizontal="center" wrapText="1"/>
    </xf>
    <xf numFmtId="3" fontId="12" fillId="14" borderId="7" xfId="2" applyNumberFormat="1" applyFont="1" applyFill="1" applyBorder="1" applyAlignment="1" applyProtection="1">
      <alignment horizontal="right" vertical="center"/>
    </xf>
    <xf numFmtId="3" fontId="12" fillId="14" borderId="7" xfId="3" applyNumberFormat="1" applyFont="1" applyFill="1" applyBorder="1" applyAlignment="1" applyProtection="1">
      <alignment vertical="center"/>
    </xf>
    <xf numFmtId="3" fontId="12" fillId="14" borderId="7" xfId="0" applyNumberFormat="1" applyFont="1" applyFill="1" applyBorder="1" applyAlignment="1">
      <alignment horizontal="right"/>
    </xf>
    <xf numFmtId="3" fontId="12" fillId="14" borderId="7" xfId="11" applyNumberFormat="1" applyFont="1" applyFill="1" applyBorder="1" applyAlignment="1" applyProtection="1">
      <alignment horizontal="right" vertical="center"/>
    </xf>
    <xf numFmtId="2" fontId="11" fillId="11" borderId="1" xfId="6" applyNumberFormat="1" applyFont="1" applyFill="1" applyBorder="1" applyAlignment="1" applyProtection="1">
      <alignment horizontal="left" vertical="center" wrapText="1"/>
    </xf>
    <xf numFmtId="3" fontId="12" fillId="14" borderId="7" xfId="12" applyNumberFormat="1" applyFont="1" applyFill="1" applyBorder="1" applyAlignment="1" applyProtection="1">
      <alignment vertical="center"/>
    </xf>
    <xf numFmtId="165" fontId="8" fillId="12" borderId="8" xfId="0" applyNumberFormat="1" applyFont="1" applyFill="1" applyBorder="1" applyAlignment="1" applyProtection="1">
      <alignment horizontal="right" vertical="center"/>
    </xf>
    <xf numFmtId="4" fontId="8" fillId="13" borderId="7" xfId="0" applyNumberFormat="1" applyFont="1" applyFill="1" applyBorder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0" fontId="6" fillId="22" borderId="7" xfId="0" applyFont="1" applyFill="1" applyBorder="1" applyAlignment="1" applyProtection="1">
      <alignment horizontal="center" vertical="center" wrapText="1"/>
    </xf>
    <xf numFmtId="0" fontId="34" fillId="0" borderId="0" xfId="0" applyFont="1"/>
    <xf numFmtId="0" fontId="20" fillId="0" borderId="0" xfId="0" applyFont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/>
    <xf numFmtId="0" fontId="20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20" fillId="0" borderId="0" xfId="0" applyFont="1" applyBorder="1"/>
    <xf numFmtId="0" fontId="20" fillId="7" borderId="7" xfId="0" applyFont="1" applyFill="1" applyBorder="1"/>
    <xf numFmtId="0" fontId="35" fillId="0" borderId="0" xfId="0" applyFont="1" applyBorder="1" applyAlignment="1" applyProtection="1">
      <alignment vertic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22" borderId="7" xfId="0" applyFont="1" applyFill="1" applyBorder="1" applyAlignment="1" applyProtection="1">
      <alignment horizontal="center" wrapText="1"/>
    </xf>
    <xf numFmtId="0" fontId="13" fillId="8" borderId="7" xfId="0" applyFont="1" applyFill="1" applyBorder="1" applyAlignment="1" applyProtection="1">
      <alignment horizontal="left" vertical="center" wrapText="1"/>
    </xf>
    <xf numFmtId="4" fontId="35" fillId="0" borderId="7" xfId="0" applyNumberFormat="1" applyFont="1" applyBorder="1" applyAlignment="1">
      <alignment horizontal="right"/>
    </xf>
    <xf numFmtId="3" fontId="35" fillId="0" borderId="7" xfId="0" applyNumberFormat="1" applyFont="1" applyBorder="1" applyAlignment="1">
      <alignment horizontal="right"/>
    </xf>
    <xf numFmtId="4" fontId="35" fillId="8" borderId="8" xfId="0" applyNumberFormat="1" applyFont="1" applyFill="1" applyBorder="1" applyAlignment="1">
      <alignment horizontal="right"/>
    </xf>
    <xf numFmtId="3" fontId="35" fillId="8" borderId="8" xfId="0" applyNumberFormat="1" applyFont="1" applyFill="1" applyBorder="1" applyAlignment="1">
      <alignment horizontal="right"/>
    </xf>
    <xf numFmtId="4" fontId="35" fillId="0" borderId="8" xfId="0" applyNumberFormat="1" applyFont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0" fontId="36" fillId="8" borderId="7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1" fillId="6" borderId="7" xfId="0" applyFont="1" applyFill="1" applyBorder="1" applyAlignment="1" applyProtection="1">
      <alignment horizontal="left" vertical="center" wrapText="1"/>
    </xf>
    <xf numFmtId="0" fontId="10" fillId="0" borderId="7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8" fillId="14" borderId="7" xfId="0" applyFont="1" applyFill="1" applyBorder="1" applyAlignment="1" applyProtection="1">
      <alignment horizontal="left" vertical="center" indent="7"/>
    </xf>
    <xf numFmtId="0" fontId="8" fillId="13" borderId="7" xfId="0" applyFont="1" applyFill="1" applyBorder="1" applyAlignment="1" applyProtection="1">
      <alignment horizontal="left" vertical="center" indent="6"/>
    </xf>
    <xf numFmtId="0" fontId="8" fillId="12" borderId="7" xfId="0" applyFont="1" applyFill="1" applyBorder="1" applyAlignment="1" applyProtection="1">
      <alignment horizontal="left" vertical="center" indent="5"/>
    </xf>
    <xf numFmtId="0" fontId="10" fillId="11" borderId="7" xfId="0" applyFont="1" applyFill="1" applyBorder="1" applyAlignment="1" applyProtection="1">
      <alignment horizontal="left" vertical="center" wrapText="1" indent="4"/>
    </xf>
    <xf numFmtId="0" fontId="20" fillId="24" borderId="12" xfId="0" applyNumberFormat="1" applyFont="1" applyFill="1" applyBorder="1" applyAlignment="1" applyProtection="1">
      <alignment horizontal="left" vertical="center" wrapText="1" indent="5"/>
    </xf>
    <xf numFmtId="0" fontId="20" fillId="25" borderId="12" xfId="0" applyNumberFormat="1" applyFont="1" applyFill="1" applyBorder="1" applyAlignment="1" applyProtection="1">
      <alignment horizontal="left" vertical="center" wrapText="1" indent="6"/>
    </xf>
    <xf numFmtId="0" fontId="20" fillId="26" borderId="12" xfId="0" applyNumberFormat="1" applyFont="1" applyFill="1" applyBorder="1" applyAlignment="1" applyProtection="1">
      <alignment horizontal="left" vertical="center" wrapText="1" indent="7"/>
    </xf>
    <xf numFmtId="0" fontId="10" fillId="10" borderId="7" xfId="0" applyFont="1" applyFill="1" applyBorder="1" applyAlignment="1" applyProtection="1">
      <alignment horizontal="left" vertical="center" wrapText="1" indent="3"/>
    </xf>
    <xf numFmtId="0" fontId="10" fillId="11" borderId="7" xfId="0" applyFont="1" applyFill="1" applyBorder="1" applyAlignment="1" applyProtection="1">
      <alignment horizontal="center" vertical="center" wrapText="1"/>
    </xf>
    <xf numFmtId="49" fontId="10" fillId="8" borderId="9" xfId="0" applyNumberFormat="1" applyFont="1" applyFill="1" applyBorder="1" applyAlignment="1" applyProtection="1">
      <alignment horizontal="left" vertical="center" wrapText="1"/>
    </xf>
    <xf numFmtId="1" fontId="10" fillId="9" borderId="7" xfId="0" applyNumberFormat="1" applyFont="1" applyFill="1" applyBorder="1" applyAlignment="1" applyProtection="1">
      <alignment horizontal="center" vertical="center"/>
    </xf>
    <xf numFmtId="1" fontId="10" fillId="0" borderId="7" xfId="0" applyNumberFormat="1" applyFont="1" applyBorder="1" applyAlignment="1" applyProtection="1">
      <alignment horizontal="left" vertical="center" indent="2"/>
    </xf>
    <xf numFmtId="0" fontId="10" fillId="10" borderId="7" xfId="0" applyFont="1" applyFill="1" applyBorder="1" applyAlignment="1" applyProtection="1">
      <alignment horizontal="center" vertical="center" wrapText="1"/>
    </xf>
    <xf numFmtId="3" fontId="10" fillId="0" borderId="5" xfId="0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/>
    </xf>
  </cellXfs>
  <cellStyles count="29">
    <cellStyle name="Normalno" xfId="0" builtinId="0"/>
    <cellStyle name="Normalno 2" xfId="13"/>
    <cellStyle name="Normalno 2 2" xfId="24"/>
    <cellStyle name="Normalno 3" xfId="1"/>
    <cellStyle name="SAPBEXaggData" xfId="2"/>
    <cellStyle name="SAPBEXaggData 2" xfId="18"/>
    <cellStyle name="SAPBEXaggData 2 2" xfId="23"/>
    <cellStyle name="SAPBEXaggData 3" xfId="3"/>
    <cellStyle name="SAPBEXaggData 3 2" xfId="19"/>
    <cellStyle name="SAPBEXchaText" xfId="14"/>
    <cellStyle name="SAPBEXHLevel1" xfId="4"/>
    <cellStyle name="SAPBEXHLevel1 2" xfId="17"/>
    <cellStyle name="SAPBEXHLevel2" xfId="5"/>
    <cellStyle name="SAPBEXHLevel2 2" xfId="20"/>
    <cellStyle name="SAPBEXHLevel3" xfId="6"/>
    <cellStyle name="SAPBEXHLevel3 2" xfId="7"/>
    <cellStyle name="SAPBEXHLevel3 3" xfId="8"/>
    <cellStyle name="SAPBEXHLevel3 3 2" xfId="28"/>
    <cellStyle name="SAPBEXHLevel3 4" xfId="21"/>
    <cellStyle name="SAPBEXstdData" xfId="9"/>
    <cellStyle name="SAPBEXstdData 2" xfId="10"/>
    <cellStyle name="SAPBEXstdData 2 2" xfId="22"/>
    <cellStyle name="SAPBEXstdData 3" xfId="11"/>
    <cellStyle name="SAPBEXstdData 3 2" xfId="12"/>
    <cellStyle name="SAPBEXstdData 3 2 2" xfId="26"/>
    <cellStyle name="SAPBEXstdData 3 3" xfId="25"/>
    <cellStyle name="SAPBEXstdItem" xfId="15"/>
    <cellStyle name="SAPBEXstdItem 2" xfId="16"/>
    <cellStyle name="Zarez 2" xfId="2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DBDBDB"/>
      <rgbColor rgb="FFFFFF99"/>
      <rgbColor rgb="FF99CCFF"/>
      <rgbColor rgb="FFFF99CC"/>
      <rgbColor rgb="FFCC99FF"/>
      <rgbColor rgb="FFFFE699"/>
      <rgbColor rgb="FF3366FF"/>
      <rgbColor rgb="FF33CCCC"/>
      <rgbColor rgb="FF99CC00"/>
      <rgbColor rgb="FFFFCC00"/>
      <rgbColor rgb="FFFF9900"/>
      <rgbColor rgb="FFFF40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selection activeCell="A27" sqref="A27:XFD27"/>
    </sheetView>
  </sheetViews>
  <sheetFormatPr defaultColWidth="8.5703125" defaultRowHeight="15" x14ac:dyDescent="0.25"/>
  <cols>
    <col min="5" max="5" width="25.28515625" customWidth="1"/>
    <col min="6" max="6" width="24.5703125" customWidth="1"/>
    <col min="7" max="7" width="25.28515625" customWidth="1"/>
    <col min="8" max="8" width="23.28515625" customWidth="1"/>
    <col min="9" max="9" width="25.28515625" customWidth="1"/>
    <col min="10" max="10" width="19.42578125" customWidth="1"/>
    <col min="12" max="12" width="54.140625" customWidth="1"/>
  </cols>
  <sheetData>
    <row r="1" spans="1:12" ht="36.75" customHeight="1" x14ac:dyDescent="0.25">
      <c r="A1" s="237" t="s">
        <v>146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2" ht="18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212"/>
    </row>
    <row r="3" spans="1:12" ht="18.75" customHeight="1" x14ac:dyDescent="0.25">
      <c r="A3" s="237" t="s">
        <v>0</v>
      </c>
      <c r="B3" s="237"/>
      <c r="C3" s="237"/>
      <c r="D3" s="237"/>
      <c r="E3" s="237"/>
      <c r="F3" s="237"/>
      <c r="G3" s="237"/>
      <c r="H3" s="237"/>
      <c r="I3" s="237"/>
      <c r="J3" s="237"/>
    </row>
    <row r="4" spans="1:12" x14ac:dyDescent="0.25">
      <c r="A4" s="19"/>
      <c r="B4" s="19"/>
      <c r="C4" s="19"/>
      <c r="D4" s="19"/>
      <c r="E4" s="19"/>
      <c r="F4" s="19"/>
      <c r="G4" s="19"/>
      <c r="H4" s="2"/>
      <c r="I4" s="2"/>
      <c r="J4" s="212"/>
    </row>
    <row r="5" spans="1:12" ht="22.5" customHeight="1" x14ac:dyDescent="0.25">
      <c r="A5" s="237" t="s">
        <v>147</v>
      </c>
      <c r="B5" s="237"/>
      <c r="C5" s="237"/>
      <c r="D5" s="237"/>
      <c r="E5" s="237"/>
      <c r="F5" s="237"/>
      <c r="G5" s="237"/>
      <c r="H5" s="237"/>
      <c r="I5" s="237"/>
      <c r="J5" s="237"/>
    </row>
    <row r="6" spans="1:12" x14ac:dyDescent="0.25">
      <c r="A6" s="19"/>
      <c r="B6" s="2"/>
      <c r="C6" s="2"/>
      <c r="D6" s="2"/>
      <c r="E6" s="213"/>
      <c r="F6" s="209"/>
      <c r="G6" s="209"/>
      <c r="H6" s="209"/>
      <c r="I6" s="209"/>
      <c r="J6" s="212"/>
    </row>
    <row r="7" spans="1:12" ht="25.5" x14ac:dyDescent="0.25">
      <c r="A7" s="3"/>
      <c r="B7" s="4"/>
      <c r="C7" s="4"/>
      <c r="D7" s="5"/>
      <c r="E7" s="6"/>
      <c r="F7" s="168" t="s">
        <v>1</v>
      </c>
      <c r="G7" s="168" t="s">
        <v>2</v>
      </c>
      <c r="H7" s="168" t="s">
        <v>3</v>
      </c>
      <c r="I7" s="168" t="s">
        <v>4</v>
      </c>
      <c r="J7" s="168" t="s">
        <v>5</v>
      </c>
    </row>
    <row r="8" spans="1:12" ht="15" customHeight="1" x14ac:dyDescent="0.25">
      <c r="A8" s="232" t="s">
        <v>6</v>
      </c>
      <c r="B8" s="232"/>
      <c r="C8" s="232"/>
      <c r="D8" s="232"/>
      <c r="E8" s="232"/>
      <c r="F8" s="7">
        <v>306651386.48000002</v>
      </c>
      <c r="G8" s="8">
        <v>318423490</v>
      </c>
      <c r="H8" s="8">
        <v>334359030</v>
      </c>
      <c r="I8" s="8">
        <v>385702001</v>
      </c>
      <c r="J8" s="8">
        <v>345060670</v>
      </c>
    </row>
    <row r="9" spans="1:12" x14ac:dyDescent="0.25">
      <c r="A9" s="236" t="s">
        <v>7</v>
      </c>
      <c r="B9" s="236"/>
      <c r="C9" s="236"/>
      <c r="D9" s="236"/>
      <c r="E9" s="236"/>
      <c r="F9" s="7">
        <v>457.36</v>
      </c>
      <c r="G9" s="8">
        <v>1181</v>
      </c>
      <c r="H9" s="8">
        <v>1168</v>
      </c>
      <c r="I9" s="8">
        <v>1158</v>
      </c>
      <c r="J9" s="8">
        <v>1148</v>
      </c>
    </row>
    <row r="10" spans="1:12" ht="15" customHeight="1" x14ac:dyDescent="0.25">
      <c r="A10" s="231" t="s">
        <v>8</v>
      </c>
      <c r="B10" s="231"/>
      <c r="C10" s="231"/>
      <c r="D10" s="231"/>
      <c r="E10" s="231"/>
      <c r="F10" s="9">
        <f>SUM(F8:F9)</f>
        <v>306651843.84000003</v>
      </c>
      <c r="G10" s="10">
        <f>G8+G9</f>
        <v>318424671</v>
      </c>
      <c r="H10" s="10">
        <f>H8+H9</f>
        <v>334360198</v>
      </c>
      <c r="I10" s="10">
        <f>I8+I9</f>
        <v>385703159</v>
      </c>
      <c r="J10" s="10">
        <f>J8+J9</f>
        <v>345061818</v>
      </c>
    </row>
    <row r="11" spans="1:12" ht="15" customHeight="1" x14ac:dyDescent="0.25">
      <c r="A11" s="232" t="s">
        <v>9</v>
      </c>
      <c r="B11" s="232"/>
      <c r="C11" s="232"/>
      <c r="D11" s="232"/>
      <c r="E11" s="232"/>
      <c r="F11" s="7">
        <v>256921964.96000001</v>
      </c>
      <c r="G11" s="8">
        <v>277725279</v>
      </c>
      <c r="H11" s="8">
        <v>286069155.30000001</v>
      </c>
      <c r="I11" s="11">
        <v>309797881</v>
      </c>
      <c r="J11" s="11">
        <v>335735844</v>
      </c>
    </row>
    <row r="12" spans="1:12" x14ac:dyDescent="0.25">
      <c r="A12" s="236" t="s">
        <v>10</v>
      </c>
      <c r="B12" s="236"/>
      <c r="C12" s="236"/>
      <c r="D12" s="236"/>
      <c r="E12" s="236"/>
      <c r="F12" s="7">
        <v>48117448.57</v>
      </c>
      <c r="G12" s="8">
        <v>41995868</v>
      </c>
      <c r="H12" s="8">
        <v>48435450</v>
      </c>
      <c r="I12" s="11">
        <v>76058599</v>
      </c>
      <c r="J12" s="11">
        <v>9422616</v>
      </c>
    </row>
    <row r="13" spans="1:12" x14ac:dyDescent="0.25">
      <c r="A13" s="12" t="s">
        <v>11</v>
      </c>
      <c r="B13" s="13"/>
      <c r="C13" s="13"/>
      <c r="D13" s="13"/>
      <c r="E13" s="13"/>
      <c r="F13" s="9">
        <f>F11+F12</f>
        <v>305039413.53000003</v>
      </c>
      <c r="G13" s="10">
        <f>G11+G12</f>
        <v>319721147</v>
      </c>
      <c r="H13" s="10">
        <f>H11+H12</f>
        <v>334504605.30000001</v>
      </c>
      <c r="I13" s="10">
        <f>I11+I12</f>
        <v>385856480</v>
      </c>
      <c r="J13" s="10">
        <f>J11+J12</f>
        <v>345158460</v>
      </c>
    </row>
    <row r="14" spans="1:12" ht="15" customHeight="1" x14ac:dyDescent="0.25">
      <c r="A14" s="231" t="s">
        <v>12</v>
      </c>
      <c r="B14" s="231"/>
      <c r="C14" s="231"/>
      <c r="D14" s="231"/>
      <c r="E14" s="231"/>
      <c r="F14" s="9">
        <f>F10-F13</f>
        <v>1612430.3100000024</v>
      </c>
      <c r="G14" s="10">
        <f>G10-G13</f>
        <v>-1296476</v>
      </c>
      <c r="H14" s="10">
        <f>H10-H13</f>
        <v>-144407.30000001192</v>
      </c>
      <c r="I14" s="10">
        <f>I10-I13</f>
        <v>-153321</v>
      </c>
      <c r="J14" s="10">
        <f>J10-J13</f>
        <v>-96642</v>
      </c>
    </row>
    <row r="15" spans="1:12" x14ac:dyDescent="0.25">
      <c r="A15" s="19"/>
      <c r="B15" s="2"/>
      <c r="C15" s="2"/>
      <c r="D15" s="2"/>
      <c r="E15" s="2"/>
      <c r="F15" s="14"/>
      <c r="G15" s="14"/>
      <c r="H15" s="14"/>
      <c r="I15" s="14"/>
      <c r="J15" s="140"/>
      <c r="L15" s="15"/>
    </row>
    <row r="16" spans="1:12" ht="18" customHeight="1" x14ac:dyDescent="0.25">
      <c r="A16" s="237" t="s">
        <v>148</v>
      </c>
      <c r="B16" s="237"/>
      <c r="C16" s="237"/>
      <c r="D16" s="237"/>
      <c r="E16" s="237"/>
      <c r="F16" s="237"/>
      <c r="G16" s="237"/>
      <c r="H16" s="237"/>
      <c r="I16" s="237"/>
      <c r="J16" s="237"/>
    </row>
    <row r="17" spans="1:12" x14ac:dyDescent="0.25">
      <c r="A17" s="19"/>
      <c r="B17" s="2"/>
      <c r="C17" s="2"/>
      <c r="D17" s="2"/>
      <c r="E17" s="2"/>
      <c r="F17" s="14"/>
      <c r="G17" s="14"/>
      <c r="H17" s="14"/>
      <c r="I17" s="14"/>
      <c r="J17" s="140"/>
    </row>
    <row r="18" spans="1:12" ht="25.5" x14ac:dyDescent="0.25">
      <c r="A18" s="3"/>
      <c r="B18" s="4"/>
      <c r="C18" s="4"/>
      <c r="D18" s="5"/>
      <c r="E18" s="6"/>
      <c r="F18" s="168" t="s">
        <v>1</v>
      </c>
      <c r="G18" s="168" t="s">
        <v>2</v>
      </c>
      <c r="H18" s="168" t="s">
        <v>3</v>
      </c>
      <c r="I18" s="168" t="s">
        <v>4</v>
      </c>
      <c r="J18" s="168" t="s">
        <v>5</v>
      </c>
    </row>
    <row r="19" spans="1:12" ht="15.75" customHeight="1" x14ac:dyDescent="0.25">
      <c r="A19" s="233" t="s">
        <v>13</v>
      </c>
      <c r="B19" s="233"/>
      <c r="C19" s="233"/>
      <c r="D19" s="233"/>
      <c r="E19" s="233"/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2" ht="15" customHeight="1" x14ac:dyDescent="0.25">
      <c r="A20" s="232" t="s">
        <v>14</v>
      </c>
      <c r="B20" s="232"/>
      <c r="C20" s="232"/>
      <c r="D20" s="232"/>
      <c r="E20" s="232"/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2" ht="15" customHeight="1" x14ac:dyDescent="0.25">
      <c r="A21" s="234" t="s">
        <v>15</v>
      </c>
      <c r="B21" s="234"/>
      <c r="C21" s="234"/>
      <c r="D21" s="234"/>
      <c r="E21" s="234"/>
      <c r="F21" s="16">
        <f>F19-F20</f>
        <v>0</v>
      </c>
      <c r="G21" s="16">
        <f>G19-G20</f>
        <v>0</v>
      </c>
      <c r="H21" s="16">
        <f>H19-H20</f>
        <v>0</v>
      </c>
      <c r="I21" s="16">
        <f>I19-I20</f>
        <v>0</v>
      </c>
      <c r="J21" s="10">
        <f>J19-J20</f>
        <v>0</v>
      </c>
    </row>
    <row r="22" spans="1:12" ht="15" customHeight="1" x14ac:dyDescent="0.25">
      <c r="A22" s="235" t="s">
        <v>16</v>
      </c>
      <c r="B22" s="235"/>
      <c r="C22" s="235"/>
      <c r="D22" s="235"/>
      <c r="E22" s="235"/>
      <c r="F22" s="171"/>
      <c r="G22" s="17">
        <v>3523013</v>
      </c>
      <c r="H22" s="254">
        <v>2244437</v>
      </c>
      <c r="I22" s="18">
        <v>2100030</v>
      </c>
      <c r="J22" s="18">
        <v>1946709</v>
      </c>
      <c r="L22" s="172"/>
    </row>
    <row r="23" spans="1:12" ht="15" customHeight="1" x14ac:dyDescent="0.25">
      <c r="A23" s="235" t="s">
        <v>17</v>
      </c>
      <c r="B23" s="235"/>
      <c r="C23" s="235"/>
      <c r="D23" s="235"/>
      <c r="E23" s="235"/>
      <c r="F23" s="171"/>
      <c r="G23" s="17">
        <v>-2226537</v>
      </c>
      <c r="H23" s="17">
        <v>-2100030</v>
      </c>
      <c r="I23" s="18">
        <v>-1946709</v>
      </c>
      <c r="J23" s="18">
        <v>-1850067</v>
      </c>
    </row>
    <row r="24" spans="1:12" ht="15" customHeight="1" x14ac:dyDescent="0.25">
      <c r="A24" s="231" t="s">
        <v>18</v>
      </c>
      <c r="B24" s="231"/>
      <c r="C24" s="231"/>
      <c r="D24" s="231"/>
      <c r="E24" s="231"/>
      <c r="F24" s="123"/>
      <c r="G24" s="10">
        <f>G22+G23</f>
        <v>1296476</v>
      </c>
      <c r="H24" s="10">
        <f>H19+H22+H23</f>
        <v>144407</v>
      </c>
      <c r="I24" s="10">
        <f>I19+I22+I23</f>
        <v>153321</v>
      </c>
      <c r="J24" s="10">
        <f>J19+J22+J23</f>
        <v>96642</v>
      </c>
    </row>
    <row r="25" spans="1:12" ht="15" customHeight="1" x14ac:dyDescent="0.25">
      <c r="A25" s="232" t="s">
        <v>19</v>
      </c>
      <c r="B25" s="232"/>
      <c r="C25" s="232"/>
      <c r="D25" s="232"/>
      <c r="E25" s="232"/>
      <c r="F25" s="8"/>
      <c r="G25" s="8">
        <v>0</v>
      </c>
      <c r="H25" s="8">
        <v>0</v>
      </c>
      <c r="I25" s="8">
        <v>0</v>
      </c>
      <c r="J25" s="8">
        <v>0</v>
      </c>
    </row>
    <row r="26" spans="1:12" ht="15" customHeight="1" x14ac:dyDescent="0.25">
      <c r="A26" s="214"/>
      <c r="B26" s="215"/>
      <c r="C26" s="215"/>
      <c r="D26" s="215"/>
      <c r="E26" s="215"/>
      <c r="F26" s="43"/>
      <c r="G26" s="43"/>
      <c r="H26" s="43"/>
      <c r="I26" s="43"/>
      <c r="J26" s="140"/>
    </row>
    <row r="27" spans="1:12" ht="15" customHeight="1" x14ac:dyDescent="0.25"/>
    <row r="28" spans="1:12" ht="19.5" customHeight="1" x14ac:dyDescent="0.25"/>
  </sheetData>
  <mergeCells count="17">
    <mergeCell ref="A1:J1"/>
    <mergeCell ref="A3:J3"/>
    <mergeCell ref="A5:J5"/>
    <mergeCell ref="A8:E8"/>
    <mergeCell ref="A9:E9"/>
    <mergeCell ref="A10:E10"/>
    <mergeCell ref="A11:E11"/>
    <mergeCell ref="A12:E12"/>
    <mergeCell ref="A14:E14"/>
    <mergeCell ref="A16:J16"/>
    <mergeCell ref="A24:E24"/>
    <mergeCell ref="A25:E25"/>
    <mergeCell ref="A19:E19"/>
    <mergeCell ref="A20:E20"/>
    <mergeCell ref="A21:E21"/>
    <mergeCell ref="A22:E22"/>
    <mergeCell ref="A23:E23"/>
  </mergeCells>
  <pageMargins left="0.7" right="0.7" top="0.75" bottom="0.75" header="0.511811023622047" footer="0.511811023622047"/>
  <pageSetup paperSize="9" scale="73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E49"/>
  <sheetViews>
    <sheetView zoomScale="90" zoomScaleNormal="90" workbookViewId="0">
      <selection sqref="A1:I29"/>
    </sheetView>
  </sheetViews>
  <sheetFormatPr defaultColWidth="8.5703125" defaultRowHeight="15" x14ac:dyDescent="0.25"/>
  <cols>
    <col min="1" max="1" width="7.85546875" style="15" customWidth="1"/>
    <col min="2" max="2" width="9.28515625" style="15" customWidth="1"/>
    <col min="3" max="3" width="12.140625" style="15" customWidth="1"/>
    <col min="4" max="4" width="62" style="15" customWidth="1"/>
    <col min="5" max="5" width="20.85546875" style="30" customWidth="1"/>
    <col min="6" max="6" width="23.42578125" style="15" customWidth="1"/>
    <col min="7" max="7" width="22.28515625" style="15" customWidth="1"/>
    <col min="8" max="8" width="22.42578125" style="15" customWidth="1"/>
    <col min="9" max="9" width="19.5703125" style="15" customWidth="1"/>
    <col min="10" max="16384" width="8.5703125" style="15"/>
  </cols>
  <sheetData>
    <row r="1" spans="1:9" ht="18" customHeight="1" x14ac:dyDescent="0.25">
      <c r="A1" s="237" t="s">
        <v>149</v>
      </c>
      <c r="B1" s="237"/>
      <c r="C1" s="237"/>
      <c r="D1" s="237"/>
      <c r="E1" s="237"/>
      <c r="F1" s="237"/>
      <c r="G1" s="237"/>
      <c r="H1" s="237"/>
      <c r="I1" s="237"/>
    </row>
    <row r="2" spans="1:9" x14ac:dyDescent="0.25">
      <c r="A2" s="19"/>
      <c r="B2" s="19"/>
      <c r="C2" s="19"/>
      <c r="D2" s="19"/>
      <c r="E2" s="19"/>
      <c r="F2" s="2"/>
      <c r="G2" s="2"/>
      <c r="H2" s="19"/>
      <c r="I2" s="216"/>
    </row>
    <row r="3" spans="1:9" ht="15.75" customHeight="1" x14ac:dyDescent="0.25">
      <c r="A3" s="237" t="s">
        <v>150</v>
      </c>
      <c r="B3" s="237"/>
      <c r="C3" s="237"/>
      <c r="D3" s="237"/>
      <c r="E3" s="237"/>
      <c r="F3" s="237"/>
      <c r="G3" s="237"/>
      <c r="H3" s="237"/>
      <c r="I3" s="237"/>
    </row>
    <row r="4" spans="1:9" ht="18" customHeight="1" x14ac:dyDescent="0.25">
      <c r="A4" s="19"/>
      <c r="B4" s="19"/>
      <c r="C4" s="19"/>
      <c r="D4" s="19"/>
      <c r="E4" s="19"/>
      <c r="F4" s="2"/>
      <c r="G4" s="2"/>
      <c r="H4" s="2"/>
      <c r="I4" s="216"/>
    </row>
    <row r="5" spans="1:9" ht="25.5" x14ac:dyDescent="0.25">
      <c r="A5" s="20" t="s">
        <v>20</v>
      </c>
      <c r="B5" s="21" t="s">
        <v>21</v>
      </c>
      <c r="C5" s="21" t="s">
        <v>22</v>
      </c>
      <c r="D5" s="21" t="s">
        <v>23</v>
      </c>
      <c r="E5" s="167" t="s">
        <v>24</v>
      </c>
      <c r="F5" s="167" t="s">
        <v>25</v>
      </c>
      <c r="G5" s="168" t="s">
        <v>26</v>
      </c>
      <c r="H5" s="168" t="s">
        <v>27</v>
      </c>
      <c r="I5" s="168" t="s">
        <v>28</v>
      </c>
    </row>
    <row r="6" spans="1:9" s="37" customFormat="1" ht="15" customHeight="1" x14ac:dyDescent="0.25">
      <c r="A6" s="124"/>
      <c r="B6" s="134"/>
      <c r="C6" s="134"/>
      <c r="D6" s="135" t="s">
        <v>29</v>
      </c>
      <c r="E6" s="7">
        <v>306651843.83999997</v>
      </c>
      <c r="F6" s="8">
        <v>318424671</v>
      </c>
      <c r="G6" s="58">
        <v>334360198</v>
      </c>
      <c r="H6" s="58">
        <v>385703159</v>
      </c>
      <c r="I6" s="58">
        <v>345061818</v>
      </c>
    </row>
    <row r="7" spans="1:9" s="37" customFormat="1" ht="15" customHeight="1" x14ac:dyDescent="0.25">
      <c r="A7" s="47">
        <v>6</v>
      </c>
      <c r="B7" s="47"/>
      <c r="C7" s="47"/>
      <c r="D7" s="48" t="s">
        <v>30</v>
      </c>
      <c r="E7" s="7">
        <v>306651386.47999996</v>
      </c>
      <c r="F7" s="58">
        <v>318423490</v>
      </c>
      <c r="G7" s="58">
        <v>334359030</v>
      </c>
      <c r="H7" s="58">
        <v>385702001</v>
      </c>
      <c r="I7" s="58">
        <v>345060670</v>
      </c>
    </row>
    <row r="8" spans="1:9" s="37" customFormat="1" ht="15" customHeight="1" x14ac:dyDescent="0.25">
      <c r="A8" s="47"/>
      <c r="B8" s="50">
        <v>63</v>
      </c>
      <c r="C8" s="50"/>
      <c r="D8" s="51" t="s">
        <v>31</v>
      </c>
      <c r="E8" s="173">
        <v>51209092.719999999</v>
      </c>
      <c r="F8" s="49">
        <v>28701249</v>
      </c>
      <c r="G8" s="49">
        <v>368059</v>
      </c>
      <c r="H8" s="49">
        <v>96512</v>
      </c>
      <c r="I8" s="49">
        <v>57837</v>
      </c>
    </row>
    <row r="9" spans="1:9" s="37" customFormat="1" ht="15" customHeight="1" x14ac:dyDescent="0.25">
      <c r="A9" s="54"/>
      <c r="B9" s="52">
        <v>64</v>
      </c>
      <c r="C9" s="53"/>
      <c r="D9" s="136" t="s">
        <v>32</v>
      </c>
      <c r="E9" s="176">
        <v>21328.04</v>
      </c>
      <c r="F9" s="34">
        <v>33398</v>
      </c>
      <c r="G9" s="34">
        <v>31400</v>
      </c>
      <c r="H9" s="34">
        <v>31000</v>
      </c>
      <c r="I9" s="34">
        <v>30000</v>
      </c>
    </row>
    <row r="10" spans="1:9" s="37" customFormat="1" ht="25.5" x14ac:dyDescent="0.25">
      <c r="A10" s="54"/>
      <c r="B10" s="52">
        <v>65</v>
      </c>
      <c r="C10" s="53"/>
      <c r="D10" s="137" t="s">
        <v>33</v>
      </c>
      <c r="E10" s="173">
        <v>12789224.210000001</v>
      </c>
      <c r="F10" s="34">
        <v>13208366</v>
      </c>
      <c r="G10" s="34">
        <v>13309000</v>
      </c>
      <c r="H10" s="34">
        <v>13400000</v>
      </c>
      <c r="I10" s="34">
        <v>13450000</v>
      </c>
    </row>
    <row r="11" spans="1:9" s="37" customFormat="1" ht="31.5" customHeight="1" x14ac:dyDescent="0.25">
      <c r="A11" s="54"/>
      <c r="B11" s="52">
        <v>66</v>
      </c>
      <c r="C11" s="53"/>
      <c r="D11" s="138" t="s">
        <v>34</v>
      </c>
      <c r="E11" s="173">
        <v>3368360.25</v>
      </c>
      <c r="F11" s="34">
        <v>2986125</v>
      </c>
      <c r="G11" s="34">
        <v>1788784</v>
      </c>
      <c r="H11" s="34">
        <v>1839037</v>
      </c>
      <c r="I11" s="34">
        <v>1843017</v>
      </c>
    </row>
    <row r="12" spans="1:9" s="37" customFormat="1" ht="25.5" customHeight="1" x14ac:dyDescent="0.25">
      <c r="A12" s="54"/>
      <c r="B12" s="52">
        <v>67</v>
      </c>
      <c r="C12" s="53"/>
      <c r="D12" s="138" t="s">
        <v>35</v>
      </c>
      <c r="E12" s="173">
        <v>239103918.44999999</v>
      </c>
      <c r="F12" s="34">
        <v>273262252</v>
      </c>
      <c r="G12" s="34">
        <v>318631787</v>
      </c>
      <c r="H12" s="34">
        <v>370135452</v>
      </c>
      <c r="I12" s="34">
        <v>329469816</v>
      </c>
    </row>
    <row r="13" spans="1:9" s="37" customFormat="1" ht="15" customHeight="1" x14ac:dyDescent="0.25">
      <c r="A13" s="54"/>
      <c r="B13" s="52">
        <v>68</v>
      </c>
      <c r="C13" s="53"/>
      <c r="D13" s="138" t="s">
        <v>36</v>
      </c>
      <c r="E13" s="176">
        <v>159462.81</v>
      </c>
      <c r="F13" s="34">
        <v>232100</v>
      </c>
      <c r="G13" s="34">
        <v>230000</v>
      </c>
      <c r="H13" s="34">
        <v>200000</v>
      </c>
      <c r="I13" s="34">
        <v>210000</v>
      </c>
    </row>
    <row r="14" spans="1:9" s="37" customFormat="1" ht="15" customHeight="1" x14ac:dyDescent="0.25">
      <c r="A14" s="54">
        <v>7</v>
      </c>
      <c r="B14" s="54"/>
      <c r="C14" s="131"/>
      <c r="D14" s="139" t="s">
        <v>37</v>
      </c>
      <c r="E14" s="177">
        <v>457.36</v>
      </c>
      <c r="F14" s="8">
        <v>1181</v>
      </c>
      <c r="G14" s="8">
        <v>1168</v>
      </c>
      <c r="H14" s="8">
        <v>1158</v>
      </c>
      <c r="I14" s="8">
        <v>1148</v>
      </c>
    </row>
    <row r="15" spans="1:9" s="37" customFormat="1" ht="15" customHeight="1" x14ac:dyDescent="0.25">
      <c r="A15" s="54"/>
      <c r="B15" s="52">
        <v>72</v>
      </c>
      <c r="C15" s="53"/>
      <c r="D15" s="141" t="s">
        <v>38</v>
      </c>
      <c r="E15" s="176">
        <v>457.36</v>
      </c>
      <c r="F15" s="34">
        <v>1181</v>
      </c>
      <c r="G15" s="34">
        <v>1168</v>
      </c>
      <c r="H15" s="34">
        <v>1158</v>
      </c>
      <c r="I15" s="34">
        <v>1148</v>
      </c>
    </row>
    <row r="16" spans="1:9" s="37" customFormat="1" ht="15" customHeight="1" x14ac:dyDescent="0.25">
      <c r="A16" s="24"/>
      <c r="B16" s="24"/>
      <c r="C16" s="24"/>
      <c r="D16" s="24"/>
      <c r="E16" s="217"/>
      <c r="F16" s="24"/>
      <c r="G16" s="25"/>
      <c r="H16" s="25"/>
      <c r="I16" s="25"/>
    </row>
    <row r="17" spans="1:1383" s="37" customFormat="1" ht="26.25" x14ac:dyDescent="0.25">
      <c r="A17" s="20" t="s">
        <v>20</v>
      </c>
      <c r="B17" s="21" t="s">
        <v>21</v>
      </c>
      <c r="C17" s="21" t="s">
        <v>39</v>
      </c>
      <c r="D17" s="21" t="s">
        <v>40</v>
      </c>
      <c r="E17" s="167" t="s">
        <v>24</v>
      </c>
      <c r="F17" s="167" t="s">
        <v>41</v>
      </c>
      <c r="G17" s="26" t="s">
        <v>26</v>
      </c>
      <c r="H17" s="26" t="s">
        <v>27</v>
      </c>
      <c r="I17" s="26" t="s">
        <v>28</v>
      </c>
    </row>
    <row r="18" spans="1:1383" s="37" customFormat="1" ht="15" customHeight="1" x14ac:dyDescent="0.25">
      <c r="A18" s="124"/>
      <c r="B18" s="124"/>
      <c r="C18" s="124"/>
      <c r="D18" s="74" t="s">
        <v>42</v>
      </c>
      <c r="E18" s="75">
        <v>305039413.53199995</v>
      </c>
      <c r="F18" s="75">
        <v>319721147</v>
      </c>
      <c r="G18" s="18">
        <v>334504605.30000001</v>
      </c>
      <c r="H18" s="18">
        <v>385856480.25</v>
      </c>
      <c r="I18" s="18">
        <v>345158460</v>
      </c>
    </row>
    <row r="19" spans="1:1383" s="37" customFormat="1" ht="15" customHeight="1" x14ac:dyDescent="0.25">
      <c r="A19" s="47">
        <v>3</v>
      </c>
      <c r="B19" s="47"/>
      <c r="C19" s="47"/>
      <c r="D19" s="48" t="s">
        <v>43</v>
      </c>
      <c r="E19" s="7">
        <v>256921964.95999995</v>
      </c>
      <c r="F19" s="8">
        <v>277725279</v>
      </c>
      <c r="G19" s="8">
        <v>286069155.30000001</v>
      </c>
      <c r="H19" s="8">
        <v>309797881.25</v>
      </c>
      <c r="I19" s="8">
        <v>335735844</v>
      </c>
    </row>
    <row r="20" spans="1:1383" s="37" customFormat="1" ht="15" customHeight="1" x14ac:dyDescent="0.25">
      <c r="A20" s="47"/>
      <c r="B20" s="50">
        <v>31</v>
      </c>
      <c r="C20" s="50"/>
      <c r="D20" s="51" t="s">
        <v>44</v>
      </c>
      <c r="E20" s="173">
        <v>116246298.22</v>
      </c>
      <c r="F20" s="34">
        <v>144820224</v>
      </c>
      <c r="G20" s="126">
        <v>164596236</v>
      </c>
      <c r="H20" s="126">
        <v>169385915</v>
      </c>
      <c r="I20" s="126">
        <v>174326181</v>
      </c>
    </row>
    <row r="21" spans="1:1383" s="28" customFormat="1" ht="15" customHeight="1" x14ac:dyDescent="0.2">
      <c r="A21" s="52"/>
      <c r="B21" s="53">
        <v>32</v>
      </c>
      <c r="C21" s="53"/>
      <c r="D21" s="52" t="s">
        <v>45</v>
      </c>
      <c r="E21" s="173">
        <v>139027075.58999994</v>
      </c>
      <c r="F21" s="34">
        <v>132195923</v>
      </c>
      <c r="G21" s="126">
        <v>120172205.3</v>
      </c>
      <c r="H21" s="126">
        <v>139474252.25</v>
      </c>
      <c r="I21" s="126">
        <v>160812162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</row>
    <row r="22" spans="1:1383" ht="15" customHeight="1" x14ac:dyDescent="0.25">
      <c r="A22" s="52"/>
      <c r="B22" s="52">
        <v>34</v>
      </c>
      <c r="C22" s="53"/>
      <c r="D22" s="53" t="s">
        <v>46</v>
      </c>
      <c r="E22" s="173">
        <v>915606.07</v>
      </c>
      <c r="F22" s="34">
        <v>563999</v>
      </c>
      <c r="G22" s="126">
        <v>462401</v>
      </c>
      <c r="H22" s="126">
        <v>462401</v>
      </c>
      <c r="I22" s="126">
        <v>462401</v>
      </c>
    </row>
    <row r="23" spans="1:1383" ht="15" customHeight="1" x14ac:dyDescent="0.25">
      <c r="A23" s="52"/>
      <c r="B23" s="52">
        <v>35</v>
      </c>
      <c r="C23" s="53"/>
      <c r="D23" s="53" t="s">
        <v>145</v>
      </c>
      <c r="E23" s="173">
        <v>0</v>
      </c>
      <c r="F23" s="125">
        <v>0</v>
      </c>
      <c r="G23" s="126">
        <v>620843</v>
      </c>
      <c r="H23" s="126">
        <v>312756</v>
      </c>
      <c r="I23" s="126">
        <v>0</v>
      </c>
    </row>
    <row r="24" spans="1:1383" ht="15" customHeight="1" x14ac:dyDescent="0.25">
      <c r="A24" s="127"/>
      <c r="B24" s="127">
        <v>36</v>
      </c>
      <c r="C24" s="128"/>
      <c r="D24" s="128" t="s">
        <v>136</v>
      </c>
      <c r="E24" s="174">
        <v>0</v>
      </c>
      <c r="F24" s="129">
        <v>0</v>
      </c>
      <c r="G24" s="130">
        <v>82370</v>
      </c>
      <c r="H24" s="130">
        <v>27457</v>
      </c>
      <c r="I24" s="130">
        <v>0</v>
      </c>
    </row>
    <row r="25" spans="1:1383" ht="15" customHeight="1" x14ac:dyDescent="0.25">
      <c r="A25" s="52"/>
      <c r="B25" s="52">
        <v>38</v>
      </c>
      <c r="C25" s="53"/>
      <c r="D25" s="53" t="s">
        <v>47</v>
      </c>
      <c r="E25" s="173">
        <v>732985.08</v>
      </c>
      <c r="F25" s="34">
        <v>145133</v>
      </c>
      <c r="G25" s="126">
        <v>135100</v>
      </c>
      <c r="H25" s="126">
        <v>135100</v>
      </c>
      <c r="I25" s="126">
        <v>135100</v>
      </c>
    </row>
    <row r="26" spans="1:1383" s="37" customFormat="1" ht="15" customHeight="1" x14ac:dyDescent="0.25">
      <c r="A26" s="54">
        <v>4</v>
      </c>
      <c r="B26" s="54"/>
      <c r="C26" s="131"/>
      <c r="D26" s="55" t="s">
        <v>48</v>
      </c>
      <c r="E26" s="175">
        <v>48117448.572000004</v>
      </c>
      <c r="F26" s="8">
        <v>41995868</v>
      </c>
      <c r="G26" s="132">
        <v>48435450</v>
      </c>
      <c r="H26" s="132">
        <v>76058599</v>
      </c>
      <c r="I26" s="132">
        <v>9422616</v>
      </c>
    </row>
    <row r="27" spans="1:1383" ht="15" customHeight="1" x14ac:dyDescent="0.25">
      <c r="A27" s="52"/>
      <c r="B27" s="50">
        <v>41</v>
      </c>
      <c r="C27" s="53"/>
      <c r="D27" s="56" t="s">
        <v>49</v>
      </c>
      <c r="E27" s="173">
        <v>132723</v>
      </c>
      <c r="F27" s="34">
        <v>0</v>
      </c>
      <c r="G27" s="126">
        <v>0</v>
      </c>
      <c r="H27" s="126">
        <v>0</v>
      </c>
      <c r="I27" s="126">
        <v>0</v>
      </c>
    </row>
    <row r="28" spans="1:1383" s="37" customFormat="1" ht="15" customHeight="1" x14ac:dyDescent="0.25">
      <c r="A28" s="54"/>
      <c r="B28" s="50">
        <v>42</v>
      </c>
      <c r="C28" s="133"/>
      <c r="D28" s="53" t="s">
        <v>50</v>
      </c>
      <c r="E28" s="173">
        <v>19575772.282000005</v>
      </c>
      <c r="F28" s="34">
        <v>17064266</v>
      </c>
      <c r="G28" s="126">
        <v>5415483</v>
      </c>
      <c r="H28" s="126">
        <v>6919808</v>
      </c>
      <c r="I28" s="126">
        <v>9315111</v>
      </c>
    </row>
    <row r="29" spans="1:1383" s="37" customFormat="1" ht="15" customHeight="1" x14ac:dyDescent="0.25">
      <c r="A29" s="47"/>
      <c r="B29" s="50">
        <v>45</v>
      </c>
      <c r="C29" s="53"/>
      <c r="D29" s="53" t="s">
        <v>51</v>
      </c>
      <c r="E29" s="173">
        <v>28408953.289999999</v>
      </c>
      <c r="F29" s="34">
        <v>24931602</v>
      </c>
      <c r="G29" s="34">
        <v>43019967</v>
      </c>
      <c r="H29" s="34">
        <v>69138791</v>
      </c>
      <c r="I29" s="34">
        <v>107505</v>
      </c>
    </row>
    <row r="30" spans="1:1383" x14ac:dyDescent="0.25">
      <c r="A30" s="140"/>
      <c r="B30" s="140"/>
      <c r="C30" s="140"/>
      <c r="D30" s="140"/>
      <c r="E30" s="140"/>
      <c r="F30" s="140"/>
      <c r="G30" s="29"/>
      <c r="H30" s="29"/>
      <c r="I30" s="218"/>
    </row>
    <row r="31" spans="1:1383" x14ac:dyDescent="0.25">
      <c r="A31" s="140"/>
      <c r="B31" s="140"/>
      <c r="C31" s="140"/>
      <c r="D31" s="140"/>
      <c r="E31" s="140"/>
      <c r="F31" s="140"/>
      <c r="G31" s="140"/>
      <c r="H31" s="140"/>
      <c r="I31" s="140"/>
    </row>
    <row r="32" spans="1:1383" ht="15" customHeight="1" x14ac:dyDescent="0.25">
      <c r="G32" s="30"/>
      <c r="H32" s="30"/>
      <c r="I32" s="30"/>
    </row>
    <row r="33" spans="7:9" x14ac:dyDescent="0.25">
      <c r="G33" s="30"/>
      <c r="H33" s="30"/>
      <c r="I33" s="30"/>
    </row>
    <row r="34" spans="7:9" x14ac:dyDescent="0.25">
      <c r="G34" s="30"/>
      <c r="H34" s="30"/>
      <c r="I34" s="30"/>
    </row>
    <row r="35" spans="7:9" x14ac:dyDescent="0.25">
      <c r="G35" s="30"/>
      <c r="H35" s="30"/>
      <c r="I35" s="30"/>
    </row>
    <row r="36" spans="7:9" x14ac:dyDescent="0.25">
      <c r="G36" s="30"/>
      <c r="H36" s="30"/>
      <c r="I36" s="30"/>
    </row>
    <row r="37" spans="7:9" ht="15" customHeight="1" x14ac:dyDescent="0.25">
      <c r="G37" s="30"/>
      <c r="H37" s="30"/>
      <c r="I37" s="30"/>
    </row>
    <row r="38" spans="7:9" x14ac:dyDescent="0.25">
      <c r="G38" s="30"/>
      <c r="H38" s="30"/>
      <c r="I38" s="30"/>
    </row>
    <row r="39" spans="7:9" x14ac:dyDescent="0.25">
      <c r="G39" s="30"/>
      <c r="H39" s="30"/>
      <c r="I39" s="30"/>
    </row>
    <row r="40" spans="7:9" x14ac:dyDescent="0.25">
      <c r="G40" s="30"/>
      <c r="H40" s="30"/>
      <c r="I40" s="30"/>
    </row>
    <row r="41" spans="7:9" x14ac:dyDescent="0.25">
      <c r="G41" s="30"/>
      <c r="H41" s="30"/>
      <c r="I41" s="30"/>
    </row>
    <row r="42" spans="7:9" ht="18.75" customHeight="1" x14ac:dyDescent="0.25">
      <c r="G42" s="30"/>
      <c r="H42" s="30"/>
      <c r="I42" s="30"/>
    </row>
    <row r="43" spans="7:9" ht="18.75" customHeight="1" x14ac:dyDescent="0.25">
      <c r="G43" s="30"/>
      <c r="H43" s="30"/>
      <c r="I43" s="30"/>
    </row>
    <row r="44" spans="7:9" x14ac:dyDescent="0.25">
      <c r="G44" s="30"/>
      <c r="H44" s="30"/>
      <c r="I44" s="30"/>
    </row>
    <row r="45" spans="7:9" x14ac:dyDescent="0.25">
      <c r="G45" s="30"/>
      <c r="H45" s="30"/>
      <c r="I45" s="30"/>
    </row>
    <row r="46" spans="7:9" x14ac:dyDescent="0.25">
      <c r="G46" s="30"/>
      <c r="H46" s="30"/>
      <c r="I46" s="30"/>
    </row>
    <row r="47" spans="7:9" x14ac:dyDescent="0.25">
      <c r="G47" s="30"/>
      <c r="H47" s="30"/>
      <c r="I47" s="30"/>
    </row>
    <row r="48" spans="7:9" x14ac:dyDescent="0.25">
      <c r="G48" s="30"/>
      <c r="H48" s="30"/>
      <c r="I48" s="30"/>
    </row>
    <row r="49" spans="7:9" x14ac:dyDescent="0.25">
      <c r="G49" s="30"/>
      <c r="H49" s="30"/>
      <c r="I49" s="30"/>
    </row>
  </sheetData>
  <mergeCells count="2">
    <mergeCell ref="A1:I1"/>
    <mergeCell ref="A3:I3"/>
  </mergeCells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="80" zoomScaleNormal="80" workbookViewId="0">
      <selection activeCell="D32" sqref="D32"/>
    </sheetView>
  </sheetViews>
  <sheetFormatPr defaultColWidth="8.5703125" defaultRowHeight="15" x14ac:dyDescent="0.25"/>
  <cols>
    <col min="1" max="1" width="10" customWidth="1"/>
    <col min="2" max="2" width="59.85546875" customWidth="1"/>
    <col min="3" max="3" width="20.140625" customWidth="1"/>
    <col min="4" max="4" width="20.85546875" customWidth="1"/>
    <col min="5" max="5" width="21.42578125" customWidth="1"/>
    <col min="6" max="6" width="23.85546875" customWidth="1"/>
    <col min="7" max="7" width="23.28515625" customWidth="1"/>
    <col min="8" max="8" width="11.28515625" customWidth="1"/>
    <col min="9" max="9" width="16.7109375" customWidth="1"/>
    <col min="10" max="10" width="18" customWidth="1"/>
    <col min="11" max="11" width="17.7109375" customWidth="1"/>
    <col min="12" max="12" width="18.85546875" customWidth="1"/>
  </cols>
  <sheetData>
    <row r="1" spans="1:11" ht="18" x14ac:dyDescent="0.25">
      <c r="B1" s="1"/>
      <c r="C1" s="1"/>
      <c r="D1" s="31"/>
      <c r="E1" s="31"/>
    </row>
    <row r="2" spans="1:11" ht="15.75" customHeight="1" x14ac:dyDescent="0.25">
      <c r="A2" s="140"/>
      <c r="B2" s="237" t="s">
        <v>151</v>
      </c>
      <c r="C2" s="237"/>
      <c r="D2" s="237"/>
      <c r="E2" s="237"/>
      <c r="F2" s="237"/>
      <c r="G2" s="237"/>
    </row>
    <row r="3" spans="1:11" x14ac:dyDescent="0.25">
      <c r="A3" s="140"/>
      <c r="B3" s="19"/>
      <c r="C3" s="19"/>
      <c r="D3" s="31"/>
      <c r="E3" s="31"/>
      <c r="F3" s="140"/>
      <c r="G3" s="140"/>
    </row>
    <row r="4" spans="1:11" ht="26.25" x14ac:dyDescent="0.25">
      <c r="A4" s="219"/>
      <c r="B4" s="20" t="s">
        <v>52</v>
      </c>
      <c r="C4" s="168" t="s">
        <v>24</v>
      </c>
      <c r="D4" s="168" t="s">
        <v>41</v>
      </c>
      <c r="E4" s="170" t="s">
        <v>26</v>
      </c>
      <c r="F4" s="170" t="s">
        <v>27</v>
      </c>
      <c r="G4" s="170" t="s">
        <v>28</v>
      </c>
    </row>
    <row r="5" spans="1:11" s="22" customFormat="1" ht="15" customHeight="1" x14ac:dyDescent="0.25">
      <c r="A5" s="142"/>
      <c r="B5" s="48" t="s">
        <v>29</v>
      </c>
      <c r="C5" s="7">
        <f>C6+C9+C11+C13+C20+C22+C24</f>
        <v>306651843.84000003</v>
      </c>
      <c r="D5" s="8">
        <f>D6+D9+D11+D13+D20+D22+D24</f>
        <v>318424671</v>
      </c>
      <c r="E5" s="132">
        <f>E6+E9+E11+E13+E20+E22+E24</f>
        <v>334360198</v>
      </c>
      <c r="F5" s="132">
        <f>F6+F9+F11+F13+F20+F22+F24</f>
        <v>385703159</v>
      </c>
      <c r="G5" s="132">
        <f>G6+G9+G11+G13+G20+G22+G24</f>
        <v>345061818</v>
      </c>
      <c r="H5" s="32"/>
      <c r="I5" s="32"/>
      <c r="J5" s="32"/>
      <c r="K5" s="32"/>
    </row>
    <row r="6" spans="1:11" s="22" customFormat="1" ht="15" customHeight="1" x14ac:dyDescent="0.25">
      <c r="A6" s="143">
        <v>1</v>
      </c>
      <c r="B6" s="48" t="s">
        <v>53</v>
      </c>
      <c r="C6" s="7">
        <f>C7+C8</f>
        <v>36423698.619999997</v>
      </c>
      <c r="D6" s="8">
        <f>D7+D8</f>
        <v>18692093</v>
      </c>
      <c r="E6" s="8">
        <f>E7+E8</f>
        <v>28147724</v>
      </c>
      <c r="F6" s="8">
        <f>F7+F8</f>
        <v>19640607</v>
      </c>
      <c r="G6" s="8">
        <f>G7+G8</f>
        <v>8693288</v>
      </c>
      <c r="H6" s="32"/>
      <c r="I6" s="32"/>
    </row>
    <row r="7" spans="1:11" ht="15" customHeight="1" x14ac:dyDescent="0.25">
      <c r="A7" s="144">
        <v>11</v>
      </c>
      <c r="B7" s="145" t="s">
        <v>53</v>
      </c>
      <c r="C7" s="125">
        <v>36086848.049999997</v>
      </c>
      <c r="D7" s="34">
        <v>18688659</v>
      </c>
      <c r="E7" s="34">
        <v>28147724</v>
      </c>
      <c r="F7" s="34">
        <v>19640607</v>
      </c>
      <c r="G7" s="35">
        <v>8693288</v>
      </c>
      <c r="H7" s="15"/>
    </row>
    <row r="8" spans="1:11" ht="15" customHeight="1" x14ac:dyDescent="0.25">
      <c r="A8" s="144">
        <v>12</v>
      </c>
      <c r="B8" s="146" t="s">
        <v>54</v>
      </c>
      <c r="C8" s="125">
        <v>336850.57</v>
      </c>
      <c r="D8" s="34">
        <v>3434</v>
      </c>
      <c r="E8" s="34">
        <v>0</v>
      </c>
      <c r="F8" s="34">
        <v>0</v>
      </c>
      <c r="G8" s="34">
        <v>0</v>
      </c>
      <c r="H8" s="15"/>
    </row>
    <row r="9" spans="1:11" s="22" customFormat="1" ht="15" customHeight="1" x14ac:dyDescent="0.25">
      <c r="A9" s="143">
        <v>3</v>
      </c>
      <c r="B9" s="194" t="s">
        <v>55</v>
      </c>
      <c r="C9" s="7">
        <f>C10</f>
        <v>3155577</v>
      </c>
      <c r="D9" s="8">
        <f>D10</f>
        <v>2663188</v>
      </c>
      <c r="E9" s="8">
        <f>E10</f>
        <v>1648288</v>
      </c>
      <c r="F9" s="8">
        <f>F10</f>
        <v>1696287</v>
      </c>
      <c r="G9" s="8">
        <f>G10</f>
        <v>1698619</v>
      </c>
      <c r="H9" s="37"/>
    </row>
    <row r="10" spans="1:11" ht="15" customHeight="1" x14ac:dyDescent="0.25">
      <c r="A10" s="144">
        <v>31</v>
      </c>
      <c r="B10" s="147" t="s">
        <v>55</v>
      </c>
      <c r="C10" s="125">
        <v>3155577</v>
      </c>
      <c r="D10" s="34">
        <f>2868320-523499+285367+33000</f>
        <v>2663188</v>
      </c>
      <c r="E10" s="34">
        <v>1648288</v>
      </c>
      <c r="F10" s="34">
        <v>1696287</v>
      </c>
      <c r="G10" s="34">
        <v>1698619</v>
      </c>
      <c r="H10" s="15"/>
    </row>
    <row r="11" spans="1:11" s="22" customFormat="1" ht="15" customHeight="1" x14ac:dyDescent="0.25">
      <c r="A11" s="143">
        <v>4</v>
      </c>
      <c r="B11" s="194" t="s">
        <v>56</v>
      </c>
      <c r="C11" s="7">
        <v>215593252.36000001</v>
      </c>
      <c r="D11" s="8">
        <f>D12</f>
        <v>256675225</v>
      </c>
      <c r="E11" s="8">
        <f>E12</f>
        <v>281443222</v>
      </c>
      <c r="F11" s="8">
        <f>F12</f>
        <v>307776727</v>
      </c>
      <c r="G11" s="8">
        <f>G12</f>
        <v>334436528</v>
      </c>
      <c r="H11" s="37"/>
    </row>
    <row r="12" spans="1:11" ht="15" customHeight="1" x14ac:dyDescent="0.25">
      <c r="A12" s="144">
        <v>43</v>
      </c>
      <c r="B12" s="147" t="s">
        <v>57</v>
      </c>
      <c r="C12" s="125">
        <v>22604865.300000001</v>
      </c>
      <c r="D12" s="34">
        <v>256675225</v>
      </c>
      <c r="E12" s="34">
        <v>281443222</v>
      </c>
      <c r="F12" s="34">
        <v>307776727</v>
      </c>
      <c r="G12" s="34">
        <v>334436528</v>
      </c>
      <c r="H12" s="15"/>
    </row>
    <row r="13" spans="1:11" s="22" customFormat="1" ht="15" customHeight="1" x14ac:dyDescent="0.25">
      <c r="A13" s="143">
        <v>5</v>
      </c>
      <c r="B13" s="62" t="s">
        <v>58</v>
      </c>
      <c r="C13" s="7">
        <f>SUM(C14:C19)</f>
        <v>51244747.209999993</v>
      </c>
      <c r="D13" s="8">
        <f>SUM(D14:D19)</f>
        <v>28701249</v>
      </c>
      <c r="E13" s="8">
        <f>SUM(E14:E19)</f>
        <v>7982251</v>
      </c>
      <c r="F13" s="8">
        <f>SUM(F14:F19)</f>
        <v>583793</v>
      </c>
      <c r="G13" s="8">
        <f>SUM(G14:G19)</f>
        <v>57837</v>
      </c>
      <c r="H13" s="38"/>
    </row>
    <row r="14" spans="1:11" ht="15" customHeight="1" x14ac:dyDescent="0.25">
      <c r="A14" s="144">
        <v>51</v>
      </c>
      <c r="B14" s="147" t="s">
        <v>59</v>
      </c>
      <c r="C14" s="125">
        <v>0</v>
      </c>
      <c r="D14" s="34">
        <v>0</v>
      </c>
      <c r="E14" s="34">
        <v>159407</v>
      </c>
      <c r="F14" s="34">
        <v>85294</v>
      </c>
      <c r="G14" s="34">
        <v>57837</v>
      </c>
      <c r="H14" s="15"/>
    </row>
    <row r="15" spans="1:11" ht="15" customHeight="1" x14ac:dyDescent="0.25">
      <c r="A15" s="144">
        <v>52</v>
      </c>
      <c r="B15" s="147" t="s">
        <v>60</v>
      </c>
      <c r="C15" s="125">
        <v>22604865.300000001</v>
      </c>
      <c r="D15" s="34">
        <v>15724168</v>
      </c>
      <c r="E15" s="34">
        <v>208652</v>
      </c>
      <c r="F15" s="34">
        <v>11218</v>
      </c>
      <c r="G15" s="34">
        <v>0</v>
      </c>
      <c r="H15" s="15"/>
      <c r="I15" s="22"/>
      <c r="J15" s="22"/>
      <c r="K15" s="22"/>
    </row>
    <row r="16" spans="1:11" ht="15" customHeight="1" x14ac:dyDescent="0.25">
      <c r="A16" s="144">
        <v>55</v>
      </c>
      <c r="B16" s="147" t="s">
        <v>61</v>
      </c>
      <c r="C16" s="125">
        <v>35654.49</v>
      </c>
      <c r="D16" s="34">
        <v>0</v>
      </c>
      <c r="E16" s="34">
        <v>0</v>
      </c>
      <c r="F16" s="34">
        <v>0</v>
      </c>
      <c r="G16" s="34">
        <v>0</v>
      </c>
      <c r="H16" s="15"/>
    </row>
    <row r="17" spans="1:11" ht="15" customHeight="1" x14ac:dyDescent="0.25">
      <c r="A17" s="144">
        <v>56</v>
      </c>
      <c r="B17" s="147" t="s">
        <v>62</v>
      </c>
      <c r="C17" s="125">
        <v>1897813.58</v>
      </c>
      <c r="D17" s="34">
        <v>19459</v>
      </c>
      <c r="E17" s="34">
        <v>0</v>
      </c>
      <c r="F17" s="34">
        <v>0</v>
      </c>
      <c r="G17" s="34">
        <v>0</v>
      </c>
      <c r="H17" s="15"/>
      <c r="I17" s="39"/>
      <c r="J17" s="39"/>
    </row>
    <row r="18" spans="1:11" ht="15" customHeight="1" x14ac:dyDescent="0.25">
      <c r="A18" s="148">
        <v>57</v>
      </c>
      <c r="B18" s="147" t="s">
        <v>63</v>
      </c>
      <c r="C18" s="125">
        <v>15768652.439999999</v>
      </c>
      <c r="D18" s="34">
        <v>0</v>
      </c>
      <c r="E18" s="34">
        <v>0</v>
      </c>
      <c r="F18" s="34">
        <v>0</v>
      </c>
      <c r="G18" s="34">
        <v>0</v>
      </c>
      <c r="H18" s="15"/>
      <c r="I18" s="39"/>
      <c r="J18" s="39"/>
      <c r="K18" s="22"/>
    </row>
    <row r="19" spans="1:11" ht="15" customHeight="1" x14ac:dyDescent="0.25">
      <c r="A19" s="144">
        <v>58</v>
      </c>
      <c r="B19" s="147" t="s">
        <v>64</v>
      </c>
      <c r="C19" s="125">
        <v>10937761.4</v>
      </c>
      <c r="D19" s="34">
        <v>12957622</v>
      </c>
      <c r="E19" s="34">
        <v>7614192</v>
      </c>
      <c r="F19" s="34">
        <v>487281</v>
      </c>
      <c r="G19" s="34">
        <v>0</v>
      </c>
      <c r="H19" s="15"/>
      <c r="I19" s="15"/>
      <c r="J19" s="15"/>
    </row>
    <row r="20" spans="1:11" s="22" customFormat="1" ht="15" customHeight="1" x14ac:dyDescent="0.25">
      <c r="A20" s="143">
        <v>6</v>
      </c>
      <c r="B20" s="62" t="s">
        <v>65</v>
      </c>
      <c r="C20" s="7">
        <f>C21</f>
        <v>234111.29</v>
      </c>
      <c r="D20" s="8">
        <f>D21</f>
        <v>356335</v>
      </c>
      <c r="E20" s="8">
        <f>E21</f>
        <v>171896</v>
      </c>
      <c r="F20" s="8">
        <f>F21</f>
        <v>173750</v>
      </c>
      <c r="G20" s="8">
        <f>G21</f>
        <v>174398</v>
      </c>
      <c r="H20" s="37"/>
      <c r="I20" s="32"/>
    </row>
    <row r="21" spans="1:11" ht="15" customHeight="1" x14ac:dyDescent="0.25">
      <c r="A21" s="148">
        <v>61</v>
      </c>
      <c r="B21" s="147" t="s">
        <v>66</v>
      </c>
      <c r="C21" s="125">
        <v>234111.29</v>
      </c>
      <c r="D21" s="34">
        <v>356335</v>
      </c>
      <c r="E21" s="34">
        <v>171896</v>
      </c>
      <c r="F21" s="34">
        <v>173750</v>
      </c>
      <c r="G21" s="34">
        <v>174398</v>
      </c>
      <c r="H21" s="15"/>
    </row>
    <row r="22" spans="1:11" s="22" customFormat="1" ht="30" customHeight="1" x14ac:dyDescent="0.25">
      <c r="A22" s="143">
        <v>7</v>
      </c>
      <c r="B22" s="63" t="s">
        <v>67</v>
      </c>
      <c r="C22" s="7">
        <f>C23</f>
        <v>457.36</v>
      </c>
      <c r="D22" s="8">
        <f>D23</f>
        <v>1181</v>
      </c>
      <c r="E22" s="8">
        <f>E23</f>
        <v>1168</v>
      </c>
      <c r="F22" s="8">
        <f>F23</f>
        <v>1158</v>
      </c>
      <c r="G22" s="8">
        <f>G23</f>
        <v>1148</v>
      </c>
      <c r="H22" s="37"/>
    </row>
    <row r="23" spans="1:11" ht="15" customHeight="1" x14ac:dyDescent="0.25">
      <c r="A23" s="148">
        <v>71</v>
      </c>
      <c r="B23" s="147" t="s">
        <v>68</v>
      </c>
      <c r="C23" s="125">
        <v>457.36</v>
      </c>
      <c r="D23" s="34">
        <v>1181</v>
      </c>
      <c r="E23" s="34">
        <v>1168</v>
      </c>
      <c r="F23" s="34">
        <v>1158</v>
      </c>
      <c r="G23" s="34">
        <v>1148</v>
      </c>
      <c r="H23" s="15"/>
    </row>
    <row r="24" spans="1:11" ht="15" customHeight="1" x14ac:dyDescent="0.25">
      <c r="A24" s="143">
        <v>8</v>
      </c>
      <c r="B24" s="149" t="s">
        <v>69</v>
      </c>
      <c r="C24" s="7">
        <f>C25</f>
        <v>0</v>
      </c>
      <c r="D24" s="8">
        <f>D25</f>
        <v>11335400</v>
      </c>
      <c r="E24" s="8">
        <f>E25</f>
        <v>14965649</v>
      </c>
      <c r="F24" s="8">
        <f>F25</f>
        <v>55830837</v>
      </c>
      <c r="G24" s="8">
        <f>G25</f>
        <v>0</v>
      </c>
      <c r="H24" s="15"/>
    </row>
    <row r="25" spans="1:11" ht="15" customHeight="1" x14ac:dyDescent="0.25">
      <c r="A25" s="148">
        <v>81</v>
      </c>
      <c r="B25" s="147" t="s">
        <v>69</v>
      </c>
      <c r="C25" s="125">
        <v>0</v>
      </c>
      <c r="D25" s="34">
        <v>11335400</v>
      </c>
      <c r="E25" s="34">
        <v>14965649</v>
      </c>
      <c r="F25" s="34">
        <v>55830837</v>
      </c>
      <c r="G25" s="35">
        <v>0</v>
      </c>
      <c r="H25" s="15"/>
    </row>
    <row r="26" spans="1:11" x14ac:dyDescent="0.25">
      <c r="A26" s="140"/>
      <c r="B26" s="41"/>
      <c r="C26" s="42"/>
      <c r="D26" s="42"/>
      <c r="E26" s="42"/>
      <c r="F26" s="42"/>
      <c r="G26" s="42"/>
      <c r="H26" s="15"/>
    </row>
    <row r="27" spans="1:11" ht="15" customHeight="1" x14ac:dyDescent="0.25">
      <c r="A27" s="238" t="s">
        <v>16</v>
      </c>
      <c r="B27" s="238"/>
      <c r="C27" s="238"/>
      <c r="D27" s="238"/>
      <c r="E27" s="140"/>
      <c r="F27" s="140"/>
      <c r="G27" s="140"/>
      <c r="H27" s="15"/>
    </row>
    <row r="28" spans="1:11" ht="15" customHeight="1" x14ac:dyDescent="0.25">
      <c r="A28" s="150">
        <v>931</v>
      </c>
      <c r="B28" s="151" t="s">
        <v>70</v>
      </c>
      <c r="C28" s="169"/>
      <c r="D28" s="152">
        <v>1274185</v>
      </c>
      <c r="E28" s="152">
        <v>750686</v>
      </c>
      <c r="F28" s="34">
        <v>682346</v>
      </c>
      <c r="G28" s="34">
        <v>641032</v>
      </c>
      <c r="H28" s="15"/>
    </row>
    <row r="29" spans="1:11" ht="15" customHeight="1" x14ac:dyDescent="0.25">
      <c r="A29" s="150">
        <v>943</v>
      </c>
      <c r="B29" s="151" t="s">
        <v>71</v>
      </c>
      <c r="C29" s="169"/>
      <c r="D29" s="152">
        <v>947987</v>
      </c>
      <c r="E29" s="152">
        <v>916229</v>
      </c>
      <c r="F29" s="34">
        <v>867178</v>
      </c>
      <c r="G29" s="34">
        <v>778369</v>
      </c>
      <c r="H29" s="15"/>
    </row>
    <row r="30" spans="1:11" ht="15" customHeight="1" x14ac:dyDescent="0.25">
      <c r="A30" s="150">
        <v>952</v>
      </c>
      <c r="B30" s="151" t="s">
        <v>72</v>
      </c>
      <c r="C30" s="169"/>
      <c r="D30" s="152">
        <v>934716</v>
      </c>
      <c r="E30" s="152">
        <v>338108</v>
      </c>
      <c r="F30" s="34">
        <v>336144</v>
      </c>
      <c r="G30" s="34">
        <v>336144</v>
      </c>
      <c r="H30" s="15"/>
    </row>
    <row r="31" spans="1:11" ht="15" customHeight="1" x14ac:dyDescent="0.25">
      <c r="A31" s="150">
        <v>961</v>
      </c>
      <c r="B31" s="151" t="s">
        <v>73</v>
      </c>
      <c r="C31" s="169"/>
      <c r="D31" s="152">
        <v>350195</v>
      </c>
      <c r="E31" s="152">
        <v>223484</v>
      </c>
      <c r="F31" s="34">
        <v>198432</v>
      </c>
      <c r="G31" s="34">
        <v>175234</v>
      </c>
      <c r="H31" s="15"/>
    </row>
    <row r="32" spans="1:11" ht="15" customHeight="1" x14ac:dyDescent="0.25">
      <c r="A32" s="150">
        <v>971</v>
      </c>
      <c r="B32" s="151" t="s">
        <v>74</v>
      </c>
      <c r="C32" s="151"/>
      <c r="D32" s="152">
        <v>15930</v>
      </c>
      <c r="E32" s="152">
        <v>15930</v>
      </c>
      <c r="F32" s="34">
        <v>15930</v>
      </c>
      <c r="G32" s="34">
        <v>15930</v>
      </c>
      <c r="H32" s="15"/>
      <c r="I32" s="22"/>
      <c r="J32" s="22"/>
      <c r="K32" s="22"/>
    </row>
    <row r="33" spans="1:11" ht="15" customHeight="1" x14ac:dyDescent="0.25">
      <c r="A33" s="239" t="s">
        <v>75</v>
      </c>
      <c r="B33" s="239"/>
      <c r="C33" s="8">
        <f>SUM(C28:C32)</f>
        <v>0</v>
      </c>
      <c r="D33" s="8">
        <f>SUM(D28:D32)</f>
        <v>3523013</v>
      </c>
      <c r="E33" s="8">
        <f>SUM(E28:E32)</f>
        <v>2244437</v>
      </c>
      <c r="F33" s="8">
        <f>SUM(F28:F32)</f>
        <v>2100030</v>
      </c>
      <c r="G33" s="8">
        <f>SUM(G28:G32)</f>
        <v>1946709</v>
      </c>
      <c r="H33" s="15"/>
    </row>
    <row r="34" spans="1:11" ht="15" customHeight="1" x14ac:dyDescent="0.25">
      <c r="A34" s="140"/>
      <c r="B34" s="43"/>
      <c r="C34" s="140"/>
      <c r="D34" s="140"/>
      <c r="E34" s="140"/>
      <c r="F34" s="140"/>
      <c r="G34" s="140"/>
      <c r="H34" s="15"/>
      <c r="I34" s="22"/>
      <c r="J34" s="22"/>
      <c r="K34" s="22"/>
    </row>
    <row r="35" spans="1:11" ht="15" customHeight="1" x14ac:dyDescent="0.25">
      <c r="A35" s="153"/>
      <c r="B35" s="193" t="s">
        <v>42</v>
      </c>
      <c r="C35" s="7">
        <f>C36+C39+C41+C43+C50+C52+C54</f>
        <v>305039413.53000003</v>
      </c>
      <c r="D35" s="8">
        <f>D36+D39+D41+D43+D50+D52+D54</f>
        <v>319721147</v>
      </c>
      <c r="E35" s="132">
        <f>E36+E39+E41+E43+E50+E52+E54</f>
        <v>334504605.27999997</v>
      </c>
      <c r="F35" s="132">
        <f>F36+F39+F41+F43+F50+F52+F54</f>
        <v>385856479.99000001</v>
      </c>
      <c r="G35" s="132">
        <f>G36+G39+G41+G43+G50+G52+G54</f>
        <v>345158460</v>
      </c>
      <c r="H35" s="15"/>
    </row>
    <row r="36" spans="1:11" ht="15" customHeight="1" x14ac:dyDescent="0.25">
      <c r="A36" s="154">
        <v>1</v>
      </c>
      <c r="B36" s="193" t="s">
        <v>53</v>
      </c>
      <c r="C36" s="7">
        <f>C37+C38</f>
        <v>36423698.619999997</v>
      </c>
      <c r="D36" s="8">
        <f>D37+D38</f>
        <v>18692093</v>
      </c>
      <c r="E36" s="8">
        <f>E37+E38</f>
        <v>28147724</v>
      </c>
      <c r="F36" s="8">
        <f>F37+F38</f>
        <v>19640607</v>
      </c>
      <c r="G36" s="8">
        <f>G37+G38</f>
        <v>8693288</v>
      </c>
      <c r="H36" s="15"/>
    </row>
    <row r="37" spans="1:11" ht="15" customHeight="1" x14ac:dyDescent="0.25">
      <c r="A37" s="144">
        <v>11</v>
      </c>
      <c r="B37" s="155" t="s">
        <v>53</v>
      </c>
      <c r="C37" s="125">
        <v>36086848.049999997</v>
      </c>
      <c r="D37" s="34">
        <v>18688659</v>
      </c>
      <c r="E37" s="34">
        <v>28147724</v>
      </c>
      <c r="F37" s="34">
        <v>19640607</v>
      </c>
      <c r="G37" s="34">
        <v>8693288</v>
      </c>
      <c r="H37" s="15"/>
    </row>
    <row r="38" spans="1:11" ht="15" customHeight="1" x14ac:dyDescent="0.25">
      <c r="A38" s="144">
        <v>12</v>
      </c>
      <c r="B38" s="156" t="s">
        <v>54</v>
      </c>
      <c r="C38" s="125">
        <v>336850.57</v>
      </c>
      <c r="D38" s="34">
        <v>3434</v>
      </c>
      <c r="E38" s="34">
        <v>0</v>
      </c>
      <c r="F38" s="34">
        <v>0</v>
      </c>
      <c r="G38" s="34">
        <v>0</v>
      </c>
      <c r="H38" s="15"/>
    </row>
    <row r="39" spans="1:11" ht="15" customHeight="1" x14ac:dyDescent="0.25">
      <c r="A39" s="143">
        <v>3</v>
      </c>
      <c r="B39" s="193" t="s">
        <v>55</v>
      </c>
      <c r="C39" s="7">
        <f>C40</f>
        <v>2252672.48</v>
      </c>
      <c r="D39" s="8">
        <f>D40</f>
        <v>3186687</v>
      </c>
      <c r="E39" s="8">
        <f>E40</f>
        <v>1716628</v>
      </c>
      <c r="F39" s="8">
        <f>F40</f>
        <v>1737601</v>
      </c>
      <c r="G39" s="8">
        <f>G40</f>
        <v>1737601</v>
      </c>
      <c r="H39" s="15"/>
    </row>
    <row r="40" spans="1:11" ht="15" customHeight="1" x14ac:dyDescent="0.25">
      <c r="A40" s="148">
        <v>31</v>
      </c>
      <c r="B40" s="157" t="s">
        <v>76</v>
      </c>
      <c r="C40" s="125">
        <v>2252672.48</v>
      </c>
      <c r="D40" s="34">
        <v>3186687</v>
      </c>
      <c r="E40" s="34">
        <v>1716628</v>
      </c>
      <c r="F40" s="34">
        <v>1737601</v>
      </c>
      <c r="G40" s="34">
        <v>1737601</v>
      </c>
      <c r="H40" s="15"/>
    </row>
    <row r="41" spans="1:11" ht="15" customHeight="1" x14ac:dyDescent="0.25">
      <c r="A41" s="143">
        <v>4</v>
      </c>
      <c r="B41" s="193" t="s">
        <v>77</v>
      </c>
      <c r="C41" s="7">
        <f>C42</f>
        <v>214914667.31999999</v>
      </c>
      <c r="D41" s="8">
        <f>D42</f>
        <v>256724883</v>
      </c>
      <c r="E41" s="8">
        <f>E42</f>
        <v>281492273</v>
      </c>
      <c r="F41" s="8">
        <f>F42</f>
        <v>307865536</v>
      </c>
      <c r="G41" s="8">
        <f>G42</f>
        <v>334471638</v>
      </c>
      <c r="H41" s="15"/>
    </row>
    <row r="42" spans="1:11" ht="15" customHeight="1" x14ac:dyDescent="0.25">
      <c r="A42" s="148">
        <v>43</v>
      </c>
      <c r="B42" s="157" t="s">
        <v>57</v>
      </c>
      <c r="C42" s="125">
        <v>214914667.31999999</v>
      </c>
      <c r="D42" s="34">
        <v>256724883</v>
      </c>
      <c r="E42" s="34">
        <v>281492273</v>
      </c>
      <c r="F42" s="34">
        <v>307865536</v>
      </c>
      <c r="G42" s="34">
        <v>334471638</v>
      </c>
      <c r="H42" s="15"/>
    </row>
    <row r="43" spans="1:11" ht="15" customHeight="1" x14ac:dyDescent="0.25">
      <c r="A43" s="143">
        <v>5</v>
      </c>
      <c r="B43" s="158" t="s">
        <v>58</v>
      </c>
      <c r="C43" s="7">
        <f>SUM(C44:C49)</f>
        <v>50880796.319999993</v>
      </c>
      <c r="D43" s="8">
        <f>SUM(D44:D49)</f>
        <v>29297857</v>
      </c>
      <c r="E43" s="8">
        <f>SUM(E44:E49)</f>
        <v>7984215.2800000003</v>
      </c>
      <c r="F43" s="8">
        <f>SUM(F44:F49)</f>
        <v>583792.99</v>
      </c>
      <c r="G43" s="8">
        <f>SUM(G44:G49)</f>
        <v>57837</v>
      </c>
      <c r="H43" s="15"/>
    </row>
    <row r="44" spans="1:11" s="15" customFormat="1" ht="15" customHeight="1" x14ac:dyDescent="0.25">
      <c r="A44" s="148">
        <v>51</v>
      </c>
      <c r="B44" s="157" t="s">
        <v>59</v>
      </c>
      <c r="C44" s="125">
        <v>0</v>
      </c>
      <c r="D44" s="34">
        <v>0</v>
      </c>
      <c r="E44" s="34">
        <v>159407</v>
      </c>
      <c r="F44" s="34">
        <v>85294</v>
      </c>
      <c r="G44" s="34">
        <v>57837</v>
      </c>
    </row>
    <row r="45" spans="1:11" ht="15" customHeight="1" x14ac:dyDescent="0.25">
      <c r="A45" s="148">
        <v>52</v>
      </c>
      <c r="B45" s="157" t="s">
        <v>60</v>
      </c>
      <c r="C45" s="125">
        <v>22240914.41</v>
      </c>
      <c r="D45" s="159">
        <v>16320776</v>
      </c>
      <c r="E45" s="159">
        <v>210616</v>
      </c>
      <c r="F45" s="159">
        <v>11218</v>
      </c>
      <c r="G45" s="159">
        <v>0</v>
      </c>
      <c r="H45" s="15"/>
    </row>
    <row r="46" spans="1:11" ht="15" customHeight="1" x14ac:dyDescent="0.25">
      <c r="A46" s="148">
        <v>55</v>
      </c>
      <c r="B46" s="157" t="s">
        <v>61</v>
      </c>
      <c r="C46" s="125">
        <v>35654.49</v>
      </c>
      <c r="D46" s="34">
        <v>0</v>
      </c>
      <c r="E46" s="34">
        <v>0</v>
      </c>
      <c r="F46" s="34">
        <v>0</v>
      </c>
      <c r="G46" s="34">
        <v>0</v>
      </c>
      <c r="H46" s="15"/>
    </row>
    <row r="47" spans="1:11" ht="15" customHeight="1" x14ac:dyDescent="0.25">
      <c r="A47" s="148">
        <v>56</v>
      </c>
      <c r="B47" s="157" t="s">
        <v>78</v>
      </c>
      <c r="C47" s="160">
        <v>1897813.58</v>
      </c>
      <c r="D47" s="34">
        <v>19459</v>
      </c>
      <c r="E47" s="34">
        <v>0</v>
      </c>
      <c r="F47" s="34">
        <v>0</v>
      </c>
      <c r="G47" s="34">
        <v>0</v>
      </c>
      <c r="H47" s="15"/>
    </row>
    <row r="48" spans="1:11" ht="15" customHeight="1" x14ac:dyDescent="0.25">
      <c r="A48" s="148">
        <v>57</v>
      </c>
      <c r="B48" s="157" t="s">
        <v>80</v>
      </c>
      <c r="C48" s="160">
        <v>15768652.439999999</v>
      </c>
      <c r="D48" s="34">
        <v>0</v>
      </c>
      <c r="E48" s="34">
        <v>0</v>
      </c>
      <c r="F48" s="34">
        <v>0</v>
      </c>
      <c r="G48" s="34">
        <v>0</v>
      </c>
      <c r="H48" s="15"/>
    </row>
    <row r="49" spans="1:11" ht="15" customHeight="1" x14ac:dyDescent="0.25">
      <c r="A49" s="148">
        <v>58</v>
      </c>
      <c r="B49" s="157" t="s">
        <v>83</v>
      </c>
      <c r="C49" s="125">
        <v>10937761.4</v>
      </c>
      <c r="D49" s="34">
        <v>12957622</v>
      </c>
      <c r="E49" s="34">
        <v>7614192.2800000003</v>
      </c>
      <c r="F49" s="34">
        <v>487280.99</v>
      </c>
      <c r="G49" s="34">
        <v>0</v>
      </c>
      <c r="H49" s="15"/>
    </row>
    <row r="50" spans="1:11" ht="15" customHeight="1" x14ac:dyDescent="0.25">
      <c r="A50" s="143">
        <v>6</v>
      </c>
      <c r="B50" s="158" t="s">
        <v>65</v>
      </c>
      <c r="C50" s="7">
        <f>C51</f>
        <v>567578.79</v>
      </c>
      <c r="D50" s="8">
        <f>D51</f>
        <v>483046</v>
      </c>
      <c r="E50" s="8">
        <f>E51</f>
        <v>196948</v>
      </c>
      <c r="F50" s="8">
        <f>F51</f>
        <v>196948</v>
      </c>
      <c r="G50" s="8">
        <f>G51</f>
        <v>196948</v>
      </c>
      <c r="H50" s="15"/>
    </row>
    <row r="51" spans="1:11" ht="15" customHeight="1" x14ac:dyDescent="0.25">
      <c r="A51" s="148">
        <v>61</v>
      </c>
      <c r="B51" s="157" t="s">
        <v>66</v>
      </c>
      <c r="C51" s="125">
        <v>567578.79</v>
      </c>
      <c r="D51" s="34">
        <v>483046</v>
      </c>
      <c r="E51" s="34">
        <v>196948</v>
      </c>
      <c r="F51" s="34">
        <v>196948</v>
      </c>
      <c r="G51" s="34">
        <v>196948</v>
      </c>
      <c r="H51" s="15"/>
    </row>
    <row r="52" spans="1:11" ht="31.5" customHeight="1" x14ac:dyDescent="0.25">
      <c r="A52" s="143">
        <v>7</v>
      </c>
      <c r="B52" s="161" t="s">
        <v>67</v>
      </c>
      <c r="C52" s="7">
        <f>C53</f>
        <v>0</v>
      </c>
      <c r="D52" s="8">
        <f>D53</f>
        <v>1181</v>
      </c>
      <c r="E52" s="8">
        <f>E53</f>
        <v>1168</v>
      </c>
      <c r="F52" s="8">
        <f>F53</f>
        <v>1158</v>
      </c>
      <c r="G52" s="8">
        <f>G53</f>
        <v>1148</v>
      </c>
      <c r="H52" s="15"/>
      <c r="I52" s="15"/>
      <c r="J52" s="15"/>
      <c r="K52" s="15"/>
    </row>
    <row r="53" spans="1:11" ht="15" customHeight="1" x14ac:dyDescent="0.25">
      <c r="A53" s="133">
        <v>71</v>
      </c>
      <c r="B53" s="157" t="s">
        <v>68</v>
      </c>
      <c r="C53" s="125">
        <v>0</v>
      </c>
      <c r="D53" s="34">
        <v>1181</v>
      </c>
      <c r="E53" s="34">
        <v>1168</v>
      </c>
      <c r="F53" s="34">
        <v>1158</v>
      </c>
      <c r="G53" s="34">
        <v>1148</v>
      </c>
      <c r="H53" s="15"/>
    </row>
    <row r="54" spans="1:11" ht="15" customHeight="1" x14ac:dyDescent="0.25">
      <c r="A54" s="143">
        <v>8</v>
      </c>
      <c r="B54" s="149" t="s">
        <v>69</v>
      </c>
      <c r="C54" s="7">
        <f>C55</f>
        <v>0</v>
      </c>
      <c r="D54" s="8">
        <f>D55</f>
        <v>11335400</v>
      </c>
      <c r="E54" s="8">
        <f>E55</f>
        <v>14965649</v>
      </c>
      <c r="F54" s="8">
        <f>F55</f>
        <v>55830837</v>
      </c>
      <c r="G54" s="8">
        <f>G55</f>
        <v>0</v>
      </c>
      <c r="H54" s="15"/>
    </row>
    <row r="55" spans="1:11" ht="15" customHeight="1" x14ac:dyDescent="0.25">
      <c r="A55" s="148">
        <v>81</v>
      </c>
      <c r="B55" s="147" t="s">
        <v>69</v>
      </c>
      <c r="C55" s="125"/>
      <c r="D55" s="34">
        <v>11335400</v>
      </c>
      <c r="E55" s="34">
        <v>14965649</v>
      </c>
      <c r="F55" s="34">
        <v>55830837</v>
      </c>
      <c r="G55" s="34">
        <v>0</v>
      </c>
      <c r="H55" s="15"/>
    </row>
    <row r="56" spans="1:11" ht="15" customHeight="1" x14ac:dyDescent="0.25">
      <c r="A56" s="162"/>
      <c r="B56" s="41"/>
      <c r="C56" s="163"/>
      <c r="D56" s="42"/>
      <c r="E56" s="42"/>
      <c r="F56" s="42"/>
      <c r="G56" s="42"/>
      <c r="H56" s="15"/>
    </row>
    <row r="57" spans="1:11" ht="15" customHeight="1" x14ac:dyDescent="0.25">
      <c r="A57" s="238" t="s">
        <v>84</v>
      </c>
      <c r="B57" s="238"/>
      <c r="C57" s="238"/>
      <c r="D57" s="238"/>
      <c r="E57" s="140"/>
      <c r="F57" s="140"/>
      <c r="G57" s="140"/>
      <c r="H57" s="15"/>
    </row>
    <row r="58" spans="1:11" ht="15" customHeight="1" x14ac:dyDescent="0.25">
      <c r="A58" s="150">
        <v>931</v>
      </c>
      <c r="B58" s="151" t="s">
        <v>70</v>
      </c>
      <c r="C58" s="164"/>
      <c r="D58" s="152">
        <v>750686</v>
      </c>
      <c r="E58" s="152">
        <v>682346</v>
      </c>
      <c r="F58" s="34">
        <v>641032</v>
      </c>
      <c r="G58" s="34">
        <v>602050</v>
      </c>
      <c r="H58" s="15"/>
    </row>
    <row r="59" spans="1:11" ht="15" customHeight="1" x14ac:dyDescent="0.25">
      <c r="A59" s="150">
        <v>943</v>
      </c>
      <c r="B59" s="151" t="s">
        <v>71</v>
      </c>
      <c r="C59" s="164"/>
      <c r="D59" s="152">
        <v>898329</v>
      </c>
      <c r="E59" s="152">
        <v>867178</v>
      </c>
      <c r="F59" s="34">
        <v>778369</v>
      </c>
      <c r="G59" s="34">
        <v>743259</v>
      </c>
      <c r="H59" s="15"/>
    </row>
    <row r="60" spans="1:11" ht="15" customHeight="1" x14ac:dyDescent="0.25">
      <c r="A60" s="150">
        <v>952</v>
      </c>
      <c r="B60" s="151" t="s">
        <v>72</v>
      </c>
      <c r="C60" s="164"/>
      <c r="D60" s="152">
        <v>338108</v>
      </c>
      <c r="E60" s="152">
        <v>336144</v>
      </c>
      <c r="F60" s="34">
        <v>336144</v>
      </c>
      <c r="G60" s="34">
        <v>336144</v>
      </c>
      <c r="H60" s="15"/>
    </row>
    <row r="61" spans="1:11" ht="15" customHeight="1" x14ac:dyDescent="0.25">
      <c r="A61" s="150">
        <v>961</v>
      </c>
      <c r="B61" s="151" t="s">
        <v>73</v>
      </c>
      <c r="C61" s="164"/>
      <c r="D61" s="152">
        <v>223484</v>
      </c>
      <c r="E61" s="152">
        <v>198432</v>
      </c>
      <c r="F61" s="34">
        <v>175234</v>
      </c>
      <c r="G61" s="34">
        <v>152684</v>
      </c>
      <c r="H61" s="15"/>
    </row>
    <row r="62" spans="1:11" ht="15" customHeight="1" x14ac:dyDescent="0.25">
      <c r="A62" s="150">
        <v>971</v>
      </c>
      <c r="B62" s="151" t="s">
        <v>74</v>
      </c>
      <c r="C62" s="164"/>
      <c r="D62" s="152">
        <v>15930</v>
      </c>
      <c r="E62" s="152">
        <v>15930</v>
      </c>
      <c r="F62" s="34">
        <v>15930</v>
      </c>
      <c r="G62" s="34">
        <v>15930</v>
      </c>
      <c r="H62" s="15"/>
    </row>
    <row r="63" spans="1:11" ht="15" customHeight="1" x14ac:dyDescent="0.25">
      <c r="A63" s="165" t="s">
        <v>85</v>
      </c>
      <c r="B63" s="166"/>
      <c r="C63" s="8">
        <f>SUM(C58:C62)</f>
        <v>0</v>
      </c>
      <c r="D63" s="8">
        <f>SUM(D58:D62)</f>
        <v>2226537</v>
      </c>
      <c r="E63" s="8">
        <f>SUM(E58:E62)</f>
        <v>2100030</v>
      </c>
      <c r="F63" s="8">
        <f>SUM(F58:F62)</f>
        <v>1946709</v>
      </c>
      <c r="G63" s="8">
        <f>SUM(G58:G62)</f>
        <v>1850067</v>
      </c>
      <c r="H63" s="15"/>
    </row>
    <row r="64" spans="1:11" x14ac:dyDescent="0.25">
      <c r="A64" s="140"/>
      <c r="B64" s="140"/>
      <c r="C64" s="140"/>
      <c r="D64" s="140"/>
      <c r="E64" s="140"/>
      <c r="F64" s="140"/>
      <c r="G64" s="140"/>
      <c r="H64" s="15"/>
    </row>
    <row r="65" spans="1:8" x14ac:dyDescent="0.25">
      <c r="A65" s="140"/>
      <c r="B65" s="140"/>
      <c r="C65" s="140"/>
      <c r="D65" s="140"/>
      <c r="E65" s="140"/>
      <c r="F65" s="140"/>
      <c r="G65" s="140"/>
      <c r="H65" s="15"/>
    </row>
  </sheetData>
  <mergeCells count="4">
    <mergeCell ref="B2:G2"/>
    <mergeCell ref="A27:D27"/>
    <mergeCell ref="A33:B33"/>
    <mergeCell ref="A57:D57"/>
  </mergeCells>
  <pageMargins left="0.7" right="0.7" top="0.75" bottom="0.75" header="0.511811023622047" footer="0.511811023622047"/>
  <pageSetup paperSize="9" scale="4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="65" zoomScaleNormal="65" workbookViewId="0">
      <selection activeCell="A2" sqref="A2:F2"/>
    </sheetView>
  </sheetViews>
  <sheetFormatPr defaultColWidth="8.5703125" defaultRowHeight="15" x14ac:dyDescent="0.25"/>
  <cols>
    <col min="1" max="1" width="32.85546875" customWidth="1"/>
    <col min="2" max="4" width="25.28515625" customWidth="1"/>
    <col min="5" max="5" width="18.140625" customWidth="1"/>
    <col min="6" max="6" width="19.42578125" customWidth="1"/>
  </cols>
  <sheetData>
    <row r="1" spans="1:6" ht="18" x14ac:dyDescent="0.25">
      <c r="A1" s="1"/>
      <c r="B1" s="1"/>
      <c r="C1" s="31"/>
      <c r="D1" s="31"/>
    </row>
    <row r="2" spans="1:6" ht="15.75" customHeight="1" x14ac:dyDescent="0.25">
      <c r="A2" s="240" t="s">
        <v>152</v>
      </c>
      <c r="B2" s="240"/>
      <c r="C2" s="240"/>
      <c r="D2" s="240"/>
      <c r="E2" s="240"/>
      <c r="F2" s="240"/>
    </row>
    <row r="3" spans="1:6" ht="15.75" x14ac:dyDescent="0.25">
      <c r="A3" s="46"/>
      <c r="B3" s="46"/>
      <c r="C3" s="220"/>
      <c r="D3" s="220"/>
      <c r="E3" s="211"/>
      <c r="F3" s="211"/>
    </row>
    <row r="4" spans="1:6" ht="31.5" x14ac:dyDescent="0.25">
      <c r="A4" s="221" t="s">
        <v>52</v>
      </c>
      <c r="B4" s="210" t="s">
        <v>86</v>
      </c>
      <c r="C4" s="210" t="s">
        <v>41</v>
      </c>
      <c r="D4" s="222" t="s">
        <v>26</v>
      </c>
      <c r="E4" s="222" t="s">
        <v>27</v>
      </c>
      <c r="F4" s="222" t="s">
        <v>28</v>
      </c>
    </row>
    <row r="5" spans="1:6" ht="15.75" customHeight="1" x14ac:dyDescent="0.25">
      <c r="A5" s="223" t="s">
        <v>42</v>
      </c>
      <c r="B5" s="226">
        <f t="shared" ref="B5:F6" si="0">B6</f>
        <v>305039413.52999997</v>
      </c>
      <c r="C5" s="227">
        <f t="shared" si="0"/>
        <v>319721147</v>
      </c>
      <c r="D5" s="227">
        <f t="shared" si="0"/>
        <v>334504605</v>
      </c>
      <c r="E5" s="227">
        <f t="shared" si="0"/>
        <v>385856480</v>
      </c>
      <c r="F5" s="227">
        <f t="shared" si="0"/>
        <v>345158460</v>
      </c>
    </row>
    <row r="6" spans="1:6" ht="15.75" customHeight="1" x14ac:dyDescent="0.25">
      <c r="A6" s="223" t="s">
        <v>87</v>
      </c>
      <c r="B6" s="228">
        <f t="shared" si="0"/>
        <v>305039413.52999997</v>
      </c>
      <c r="C6" s="229">
        <f t="shared" si="0"/>
        <v>319721147</v>
      </c>
      <c r="D6" s="229">
        <f t="shared" si="0"/>
        <v>334504605</v>
      </c>
      <c r="E6" s="229">
        <f t="shared" si="0"/>
        <v>385856480</v>
      </c>
      <c r="F6" s="229">
        <f t="shared" si="0"/>
        <v>345158460</v>
      </c>
    </row>
    <row r="7" spans="1:6" ht="15.75" x14ac:dyDescent="0.25">
      <c r="A7" s="230" t="s">
        <v>88</v>
      </c>
      <c r="B7" s="224">
        <v>305039413.52999997</v>
      </c>
      <c r="C7" s="225">
        <v>319721147</v>
      </c>
      <c r="D7" s="225">
        <v>334504605</v>
      </c>
      <c r="E7" s="225">
        <v>385856480</v>
      </c>
      <c r="F7" s="225">
        <v>345158460</v>
      </c>
    </row>
  </sheetData>
  <mergeCells count="1">
    <mergeCell ref="A2:F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="80" zoomScaleNormal="80" workbookViewId="0">
      <selection activeCell="F16" sqref="F16"/>
    </sheetView>
  </sheetViews>
  <sheetFormatPr defaultColWidth="8.5703125" defaultRowHeight="15" x14ac:dyDescent="0.25"/>
  <cols>
    <col min="1" max="1" width="7.42578125" customWidth="1"/>
    <col min="2" max="2" width="8.42578125" customWidth="1"/>
    <col min="3" max="3" width="46.85546875" customWidth="1"/>
    <col min="4" max="8" width="25.7109375" customWidth="1"/>
  </cols>
  <sheetData>
    <row r="1" spans="1:9" ht="18" customHeight="1" x14ac:dyDescent="0.25">
      <c r="A1" s="237" t="s">
        <v>153</v>
      </c>
      <c r="B1" s="237"/>
      <c r="C1" s="237"/>
      <c r="D1" s="237"/>
      <c r="E1" s="237"/>
      <c r="F1" s="237"/>
      <c r="G1" s="237"/>
      <c r="H1" s="237"/>
      <c r="I1" s="140"/>
    </row>
    <row r="2" spans="1:9" ht="18" customHeight="1" x14ac:dyDescent="0.25">
      <c r="A2" s="19"/>
      <c r="B2" s="199"/>
      <c r="C2" s="199"/>
      <c r="D2" s="199"/>
      <c r="E2" s="199"/>
      <c r="F2" s="199"/>
      <c r="G2" s="140"/>
      <c r="H2" s="140"/>
      <c r="I2" s="140"/>
    </row>
    <row r="3" spans="1:9" ht="18" customHeight="1" x14ac:dyDescent="0.25">
      <c r="A3" s="237" t="s">
        <v>154</v>
      </c>
      <c r="B3" s="237"/>
      <c r="C3" s="237"/>
      <c r="D3" s="237"/>
      <c r="E3" s="237"/>
      <c r="F3" s="237"/>
      <c r="G3" s="237"/>
      <c r="H3" s="237"/>
      <c r="I3" s="140"/>
    </row>
    <row r="4" spans="1:9" x14ac:dyDescent="0.25">
      <c r="A4" s="19"/>
      <c r="B4" s="19"/>
      <c r="C4" s="19"/>
      <c r="D4" s="19"/>
      <c r="E4" s="31"/>
      <c r="F4" s="31"/>
      <c r="G4" s="140"/>
      <c r="H4" s="140"/>
      <c r="I4" s="140"/>
    </row>
    <row r="5" spans="1:9" ht="26.25" x14ac:dyDescent="0.25">
      <c r="A5" s="20" t="s">
        <v>20</v>
      </c>
      <c r="B5" s="21" t="s">
        <v>21</v>
      </c>
      <c r="C5" s="21" t="s">
        <v>89</v>
      </c>
      <c r="D5" s="168" t="s">
        <v>86</v>
      </c>
      <c r="E5" s="168" t="s">
        <v>41</v>
      </c>
      <c r="F5" s="170" t="s">
        <v>26</v>
      </c>
      <c r="G5" s="170" t="s">
        <v>27</v>
      </c>
      <c r="H5" s="170" t="s">
        <v>28</v>
      </c>
      <c r="I5" s="140"/>
    </row>
    <row r="6" spans="1:9" ht="15" customHeight="1" x14ac:dyDescent="0.25">
      <c r="A6" s="47">
        <v>8</v>
      </c>
      <c r="B6" s="47"/>
      <c r="C6" s="48" t="s">
        <v>90</v>
      </c>
      <c r="D6" s="49">
        <v>0</v>
      </c>
      <c r="E6" s="49">
        <v>0</v>
      </c>
      <c r="F6" s="49">
        <v>0</v>
      </c>
      <c r="G6" s="153">
        <v>0</v>
      </c>
      <c r="H6" s="153">
        <v>0</v>
      </c>
      <c r="I6" s="140"/>
    </row>
    <row r="7" spans="1:9" ht="15" customHeight="1" x14ac:dyDescent="0.25">
      <c r="A7" s="47"/>
      <c r="B7" s="50">
        <v>84</v>
      </c>
      <c r="C7" s="51" t="s">
        <v>91</v>
      </c>
      <c r="D7" s="49">
        <v>0</v>
      </c>
      <c r="E7" s="49">
        <v>0</v>
      </c>
      <c r="F7" s="49">
        <v>0</v>
      </c>
      <c r="G7" s="153">
        <v>0</v>
      </c>
      <c r="H7" s="153">
        <v>0</v>
      </c>
      <c r="I7" s="140"/>
    </row>
    <row r="8" spans="1:9" ht="15" customHeight="1" x14ac:dyDescent="0.25">
      <c r="A8" s="52" t="s">
        <v>92</v>
      </c>
      <c r="B8" s="52"/>
      <c r="C8" s="53"/>
      <c r="D8" s="49">
        <v>0</v>
      </c>
      <c r="E8" s="49">
        <v>0</v>
      </c>
      <c r="F8" s="49">
        <v>0</v>
      </c>
      <c r="G8" s="153">
        <v>0</v>
      </c>
      <c r="H8" s="153">
        <v>0</v>
      </c>
      <c r="I8" s="140"/>
    </row>
    <row r="9" spans="1:9" ht="15" customHeight="1" x14ac:dyDescent="0.25">
      <c r="A9" s="54">
        <v>5</v>
      </c>
      <c r="B9" s="47"/>
      <c r="C9" s="55" t="s">
        <v>93</v>
      </c>
      <c r="D9" s="49">
        <v>0</v>
      </c>
      <c r="E9" s="49">
        <v>0</v>
      </c>
      <c r="F9" s="49">
        <v>0</v>
      </c>
      <c r="G9" s="153">
        <v>0</v>
      </c>
      <c r="H9" s="153">
        <v>0</v>
      </c>
      <c r="I9" s="140"/>
    </row>
    <row r="10" spans="1:9" ht="15" customHeight="1" x14ac:dyDescent="0.25">
      <c r="A10" s="50"/>
      <c r="B10" s="50">
        <v>54</v>
      </c>
      <c r="C10" s="56" t="s">
        <v>94</v>
      </c>
      <c r="D10" s="49">
        <v>0</v>
      </c>
      <c r="E10" s="49">
        <v>0</v>
      </c>
      <c r="F10" s="57">
        <v>0</v>
      </c>
      <c r="G10" s="153">
        <v>0</v>
      </c>
      <c r="H10" s="153">
        <v>0</v>
      </c>
      <c r="I10" s="140"/>
    </row>
    <row r="11" spans="1:9" ht="15" customHeight="1" x14ac:dyDescent="0.25">
      <c r="A11" s="52" t="s">
        <v>92</v>
      </c>
      <c r="B11" s="47"/>
      <c r="C11" s="55"/>
      <c r="D11" s="49"/>
      <c r="E11" s="49"/>
      <c r="F11" s="49"/>
      <c r="G11" s="153"/>
      <c r="H11" s="153"/>
      <c r="I11" s="140"/>
    </row>
    <row r="12" spans="1:9" x14ac:dyDescent="0.25">
      <c r="A12" s="140"/>
      <c r="B12" s="140"/>
      <c r="C12" s="140"/>
      <c r="D12" s="140"/>
      <c r="E12" s="140"/>
      <c r="F12" s="140"/>
      <c r="G12" s="140"/>
      <c r="H12" s="140"/>
      <c r="I12" s="140"/>
    </row>
    <row r="19" spans="4:4" x14ac:dyDescent="0.25">
      <c r="D19" s="15"/>
    </row>
  </sheetData>
  <mergeCells count="2">
    <mergeCell ref="A1:H1"/>
    <mergeCell ref="A3:H3"/>
  </mergeCells>
  <pageMargins left="0.7" right="0.7" top="0.75" bottom="0.75" header="0.511811023622047" footer="0.511811023622047"/>
  <pageSetup paperSize="9" scale="68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="65" zoomScaleNormal="65" workbookViewId="0">
      <selection activeCell="D39" sqref="D39"/>
    </sheetView>
  </sheetViews>
  <sheetFormatPr defaultColWidth="8.5703125" defaultRowHeight="15" x14ac:dyDescent="0.25"/>
  <cols>
    <col min="1" max="1" width="44.5703125" customWidth="1"/>
    <col min="2" max="6" width="23.7109375" customWidth="1"/>
  </cols>
  <sheetData>
    <row r="1" spans="1:6" ht="18" customHeight="1" x14ac:dyDescent="0.25">
      <c r="A1" s="237" t="s">
        <v>155</v>
      </c>
      <c r="B1" s="237"/>
      <c r="C1" s="237"/>
      <c r="D1" s="237"/>
      <c r="E1" s="237"/>
      <c r="F1" s="237"/>
    </row>
    <row r="2" spans="1:6" x14ac:dyDescent="0.25">
      <c r="A2" s="19"/>
      <c r="B2" s="19"/>
      <c r="C2" s="31"/>
      <c r="D2" s="31"/>
      <c r="E2" s="140"/>
      <c r="F2" s="140"/>
    </row>
    <row r="3" spans="1:6" ht="26.25" x14ac:dyDescent="0.25">
      <c r="A3" s="20" t="s">
        <v>89</v>
      </c>
      <c r="B3" s="167" t="s">
        <v>86</v>
      </c>
      <c r="C3" s="167" t="s">
        <v>41</v>
      </c>
      <c r="D3" s="200" t="s">
        <v>26</v>
      </c>
      <c r="E3" s="200" t="s">
        <v>27</v>
      </c>
      <c r="F3" s="200" t="s">
        <v>28</v>
      </c>
    </row>
    <row r="4" spans="1:6" x14ac:dyDescent="0.25">
      <c r="A4" s="48" t="s">
        <v>95</v>
      </c>
      <c r="B4" s="49"/>
      <c r="C4" s="49"/>
      <c r="D4" s="49"/>
      <c r="E4" s="153"/>
      <c r="F4" s="153"/>
    </row>
    <row r="5" spans="1:6" x14ac:dyDescent="0.25">
      <c r="A5" s="48" t="s">
        <v>96</v>
      </c>
      <c r="B5" s="58">
        <f>B6+B7</f>
        <v>0</v>
      </c>
      <c r="C5" s="58">
        <f>C6+C7</f>
        <v>0</v>
      </c>
      <c r="D5" s="58">
        <f>D6+D7</f>
        <v>0</v>
      </c>
      <c r="E5" s="58">
        <f>E6+E7</f>
        <v>0</v>
      </c>
      <c r="F5" s="58">
        <f>F6+F7</f>
        <v>0</v>
      </c>
    </row>
    <row r="6" spans="1:6" x14ac:dyDescent="0.25">
      <c r="A6" s="59" t="s">
        <v>97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</row>
    <row r="7" spans="1:6" x14ac:dyDescent="0.25">
      <c r="A7" s="60" t="s">
        <v>98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</row>
    <row r="8" spans="1:6" x14ac:dyDescent="0.25">
      <c r="A8" s="48" t="s">
        <v>99</v>
      </c>
      <c r="B8" s="58">
        <f>B9</f>
        <v>0</v>
      </c>
      <c r="C8" s="58">
        <f>C9</f>
        <v>0</v>
      </c>
      <c r="D8" s="58">
        <f>D9</f>
        <v>0</v>
      </c>
      <c r="E8" s="58">
        <f>E9</f>
        <v>0</v>
      </c>
      <c r="F8" s="58">
        <f>F9</f>
        <v>0</v>
      </c>
    </row>
    <row r="9" spans="1:6" x14ac:dyDescent="0.25">
      <c r="A9" s="61" t="s">
        <v>100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</row>
    <row r="10" spans="1:6" x14ac:dyDescent="0.25">
      <c r="A10" s="48" t="s">
        <v>101</v>
      </c>
      <c r="B10" s="58">
        <f>B11</f>
        <v>0</v>
      </c>
      <c r="C10" s="58">
        <f>C11</f>
        <v>0</v>
      </c>
      <c r="D10" s="58">
        <f>D11</f>
        <v>0</v>
      </c>
      <c r="E10" s="58">
        <f>E11</f>
        <v>0</v>
      </c>
      <c r="F10" s="58">
        <f>F11</f>
        <v>0</v>
      </c>
    </row>
    <row r="11" spans="1:6" x14ac:dyDescent="0.25">
      <c r="A11" s="61" t="s">
        <v>102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</row>
    <row r="12" spans="1:6" x14ac:dyDescent="0.25">
      <c r="A12" s="62" t="s">
        <v>103</v>
      </c>
      <c r="B12" s="58">
        <f>B13+B14+B15+B16+B17+B18+B19+B20+B21</f>
        <v>0</v>
      </c>
      <c r="C12" s="58">
        <f>C13+C14+C15+C16+C17+C18+C19+C20+C21</f>
        <v>0</v>
      </c>
      <c r="D12" s="58">
        <f>D13+D14+D15+D16+D17+D18+D19+D20+D21</f>
        <v>0</v>
      </c>
      <c r="E12" s="58">
        <f>E13+E14+E15+E16+E17+E18+E19+E20+E21</f>
        <v>0</v>
      </c>
      <c r="F12" s="58">
        <f>F13+F14+F15+F16+F17+F18+F19+F20+F21</f>
        <v>0</v>
      </c>
    </row>
    <row r="13" spans="1:6" x14ac:dyDescent="0.25">
      <c r="A13" s="61" t="s">
        <v>104</v>
      </c>
      <c r="B13" s="153">
        <v>0</v>
      </c>
      <c r="C13" s="153">
        <v>0</v>
      </c>
      <c r="D13" s="153">
        <v>0</v>
      </c>
      <c r="E13" s="153">
        <v>0</v>
      </c>
      <c r="F13" s="153">
        <v>0</v>
      </c>
    </row>
    <row r="14" spans="1:6" x14ac:dyDescent="0.25">
      <c r="A14" s="61" t="s">
        <v>105</v>
      </c>
      <c r="B14" s="153">
        <v>0</v>
      </c>
      <c r="C14" s="153">
        <v>0</v>
      </c>
      <c r="D14" s="153">
        <v>0</v>
      </c>
      <c r="E14" s="153">
        <v>0</v>
      </c>
      <c r="F14" s="153">
        <v>0</v>
      </c>
    </row>
    <row r="15" spans="1:6" x14ac:dyDescent="0.25">
      <c r="A15" s="61" t="s">
        <v>106</v>
      </c>
      <c r="B15" s="153">
        <v>0</v>
      </c>
      <c r="C15" s="153">
        <v>0</v>
      </c>
      <c r="D15" s="153">
        <v>0</v>
      </c>
      <c r="E15" s="153">
        <v>0</v>
      </c>
      <c r="F15" s="153">
        <v>0</v>
      </c>
    </row>
    <row r="16" spans="1:6" x14ac:dyDescent="0.25">
      <c r="A16" s="61" t="s">
        <v>107</v>
      </c>
      <c r="B16" s="153">
        <v>0</v>
      </c>
      <c r="C16" s="153">
        <v>0</v>
      </c>
      <c r="D16" s="153">
        <v>0</v>
      </c>
      <c r="E16" s="153">
        <v>0</v>
      </c>
      <c r="F16" s="153">
        <v>0</v>
      </c>
    </row>
    <row r="17" spans="1:6" x14ac:dyDescent="0.25">
      <c r="A17" s="61" t="s">
        <v>108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</row>
    <row r="18" spans="1:6" ht="25.5" x14ac:dyDescent="0.25">
      <c r="A18" s="61" t="s">
        <v>109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</row>
    <row r="19" spans="1:6" ht="25.5" x14ac:dyDescent="0.25">
      <c r="A19" s="61" t="s">
        <v>110</v>
      </c>
      <c r="B19" s="153">
        <v>0</v>
      </c>
      <c r="C19" s="153">
        <v>0</v>
      </c>
      <c r="D19" s="153">
        <v>0</v>
      </c>
      <c r="E19" s="153">
        <v>0</v>
      </c>
      <c r="F19" s="153">
        <v>0</v>
      </c>
    </row>
    <row r="20" spans="1:6" ht="25.5" x14ac:dyDescent="0.25">
      <c r="A20" s="61" t="s">
        <v>111</v>
      </c>
      <c r="B20" s="153">
        <v>0</v>
      </c>
      <c r="C20" s="153">
        <v>0</v>
      </c>
      <c r="D20" s="153">
        <v>0</v>
      </c>
      <c r="E20" s="153">
        <v>0</v>
      </c>
      <c r="F20" s="153">
        <v>0</v>
      </c>
    </row>
    <row r="21" spans="1:6" x14ac:dyDescent="0.25">
      <c r="A21" s="61" t="s">
        <v>112</v>
      </c>
      <c r="B21" s="153">
        <v>0</v>
      </c>
      <c r="C21" s="153">
        <v>0</v>
      </c>
      <c r="D21" s="153">
        <v>0</v>
      </c>
      <c r="E21" s="153">
        <v>0</v>
      </c>
      <c r="F21" s="153">
        <v>0</v>
      </c>
    </row>
    <row r="22" spans="1:6" x14ac:dyDescent="0.25">
      <c r="A22" s="62" t="s">
        <v>113</v>
      </c>
      <c r="B22" s="142">
        <f>B23</f>
        <v>0</v>
      </c>
      <c r="C22" s="142">
        <f>C23</f>
        <v>0</v>
      </c>
      <c r="D22" s="142">
        <f>D23</f>
        <v>0</v>
      </c>
      <c r="E22" s="142">
        <f>E23</f>
        <v>0</v>
      </c>
      <c r="F22" s="142">
        <f>F23</f>
        <v>0</v>
      </c>
    </row>
    <row r="23" spans="1:6" x14ac:dyDescent="0.25">
      <c r="A23" s="61" t="s">
        <v>114</v>
      </c>
      <c r="B23" s="153">
        <v>0</v>
      </c>
      <c r="C23" s="153">
        <v>0</v>
      </c>
      <c r="D23" s="153">
        <v>0</v>
      </c>
      <c r="E23" s="153">
        <v>0</v>
      </c>
      <c r="F23" s="153">
        <v>0</v>
      </c>
    </row>
    <row r="24" spans="1:6" ht="32.25" customHeight="1" x14ac:dyDescent="0.25">
      <c r="A24" s="63" t="s">
        <v>115</v>
      </c>
      <c r="B24" s="142">
        <f>B25</f>
        <v>0</v>
      </c>
      <c r="C24" s="142">
        <f>C25</f>
        <v>0</v>
      </c>
      <c r="D24" s="142">
        <f>D25</f>
        <v>0</v>
      </c>
      <c r="E24" s="142">
        <f>E25</f>
        <v>0</v>
      </c>
      <c r="F24" s="142">
        <f>F25</f>
        <v>0</v>
      </c>
    </row>
    <row r="25" spans="1:6" x14ac:dyDescent="0.25">
      <c r="A25" s="61" t="s">
        <v>116</v>
      </c>
      <c r="B25" s="153">
        <v>0</v>
      </c>
      <c r="C25" s="153">
        <v>0</v>
      </c>
      <c r="D25" s="153">
        <v>0</v>
      </c>
      <c r="E25" s="153">
        <v>0</v>
      </c>
      <c r="F25" s="153">
        <v>0</v>
      </c>
    </row>
    <row r="26" spans="1:6" x14ac:dyDescent="0.25">
      <c r="A26" s="140"/>
      <c r="B26" s="140"/>
      <c r="C26" s="140"/>
      <c r="D26" s="140"/>
      <c r="E26" s="140"/>
      <c r="F26" s="140"/>
    </row>
    <row r="27" spans="1:6" x14ac:dyDescent="0.25">
      <c r="A27" s="140"/>
      <c r="B27" s="140"/>
      <c r="C27" s="140"/>
      <c r="D27" s="140"/>
      <c r="E27" s="140"/>
      <c r="F27" s="140"/>
    </row>
  </sheetData>
  <mergeCells count="1">
    <mergeCell ref="A1:F1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3"/>
  <sheetViews>
    <sheetView tabSelected="1" zoomScale="80" zoomScaleNormal="80" workbookViewId="0">
      <pane ySplit="4" topLeftCell="A137" activePane="bottomLeft" state="frozen"/>
      <selection activeCell="B1" sqref="B1"/>
      <selection pane="bottomLeft" sqref="A1:I163"/>
    </sheetView>
  </sheetViews>
  <sheetFormatPr defaultColWidth="8.5703125" defaultRowHeight="15" x14ac:dyDescent="0.25"/>
  <cols>
    <col min="1" max="1" width="7.42578125" style="140" customWidth="1"/>
    <col min="2" max="2" width="12.42578125" style="140" customWidth="1"/>
    <col min="3" max="3" width="3.7109375" style="140" hidden="1" customWidth="1"/>
    <col min="4" max="4" width="36.140625" style="140" customWidth="1"/>
    <col min="5" max="5" width="17.140625" style="140" customWidth="1"/>
    <col min="6" max="6" width="18.140625" style="140" customWidth="1"/>
    <col min="7" max="7" width="16.85546875" style="140" customWidth="1"/>
    <col min="8" max="8" width="15.28515625" style="140" customWidth="1"/>
    <col min="9" max="9" width="16.42578125" style="140" customWidth="1"/>
    <col min="10" max="10" width="12.7109375" customWidth="1"/>
    <col min="11" max="11" width="8.85546875" customWidth="1"/>
    <col min="12" max="12" width="7.7109375" customWidth="1"/>
    <col min="13" max="13" width="33.140625" customWidth="1"/>
    <col min="14" max="14" width="17.85546875" customWidth="1"/>
    <col min="15" max="15" width="14.85546875" customWidth="1"/>
    <col min="16" max="16" width="12.7109375" bestFit="1" customWidth="1"/>
    <col min="20" max="22" width="12" customWidth="1"/>
  </cols>
  <sheetData>
    <row r="1" spans="1:22" x14ac:dyDescent="0.25">
      <c r="A1" s="237" t="s">
        <v>156</v>
      </c>
      <c r="B1" s="237"/>
      <c r="C1" s="237"/>
      <c r="D1" s="237"/>
      <c r="E1" s="237"/>
      <c r="F1" s="237"/>
      <c r="G1" s="237"/>
      <c r="H1" s="237"/>
      <c r="I1" s="237"/>
    </row>
    <row r="2" spans="1:22" ht="18" customHeight="1" x14ac:dyDescent="0.25">
      <c r="A2" s="255" t="s">
        <v>157</v>
      </c>
      <c r="B2" s="255"/>
      <c r="C2" s="255"/>
      <c r="D2" s="255"/>
      <c r="E2" s="255"/>
      <c r="F2" s="255"/>
      <c r="G2" s="255"/>
      <c r="H2" s="255"/>
      <c r="I2" s="255"/>
    </row>
    <row r="3" spans="1:22" ht="18" customHeight="1" x14ac:dyDescent="0.25">
      <c r="A3" s="19"/>
      <c r="B3" s="199"/>
      <c r="C3" s="199"/>
      <c r="D3" s="199"/>
      <c r="E3" s="199"/>
      <c r="F3" s="199"/>
      <c r="G3" s="199"/>
      <c r="H3" s="199"/>
      <c r="I3" s="199"/>
    </row>
    <row r="4" spans="1:22" s="27" customFormat="1" ht="26.25" x14ac:dyDescent="0.25">
      <c r="A4" s="64" t="s">
        <v>117</v>
      </c>
      <c r="B4" s="195"/>
      <c r="C4" s="195"/>
      <c r="D4" s="20" t="s">
        <v>89</v>
      </c>
      <c r="E4" s="167" t="s">
        <v>86</v>
      </c>
      <c r="F4" s="167" t="s">
        <v>41</v>
      </c>
      <c r="G4" s="200" t="s">
        <v>26</v>
      </c>
      <c r="H4" s="200" t="s">
        <v>27</v>
      </c>
      <c r="I4" s="200" t="s">
        <v>28</v>
      </c>
    </row>
    <row r="5" spans="1:22" ht="15" hidden="1" customHeight="1" x14ac:dyDescent="0.25">
      <c r="A5" s="250" t="s">
        <v>118</v>
      </c>
      <c r="B5" s="250"/>
      <c r="C5" s="250"/>
      <c r="D5" s="65" t="s">
        <v>119</v>
      </c>
      <c r="E5" s="65"/>
      <c r="F5" s="65"/>
      <c r="G5" s="66"/>
      <c r="H5" s="66"/>
      <c r="I5" s="66"/>
      <c r="M5" s="27"/>
      <c r="N5" s="67"/>
      <c r="O5" s="67"/>
    </row>
    <row r="6" spans="1:22" s="72" customFormat="1" ht="25.5" x14ac:dyDescent="0.25">
      <c r="A6" s="251">
        <v>26395</v>
      </c>
      <c r="B6" s="251"/>
      <c r="C6" s="251"/>
      <c r="D6" s="68" t="s">
        <v>120</v>
      </c>
      <c r="E6" s="69">
        <f>E8+E96</f>
        <v>305039413.53000003</v>
      </c>
      <c r="F6" s="70">
        <f>F8+F96</f>
        <v>319721147</v>
      </c>
      <c r="G6" s="71">
        <f>G8+G96</f>
        <v>334504605.27999997</v>
      </c>
      <c r="H6" s="71">
        <f>H8+H96</f>
        <v>385856479.99000001</v>
      </c>
      <c r="I6" s="71">
        <f>I8+I96</f>
        <v>345158460</v>
      </c>
      <c r="M6" s="73"/>
      <c r="N6" s="67"/>
      <c r="O6" s="67"/>
    </row>
    <row r="7" spans="1:22" ht="18" hidden="1" customHeight="1" x14ac:dyDescent="0.25">
      <c r="A7" s="252">
        <v>36</v>
      </c>
      <c r="B7" s="252"/>
      <c r="C7" s="252"/>
      <c r="D7" s="74" t="s">
        <v>121</v>
      </c>
      <c r="E7" s="75"/>
      <c r="F7" s="18"/>
      <c r="G7" s="76"/>
      <c r="H7" s="76"/>
      <c r="I7" s="76"/>
      <c r="M7" s="27"/>
      <c r="N7" s="67"/>
      <c r="O7" s="67"/>
    </row>
    <row r="8" spans="1:22" s="72" customFormat="1" ht="31.5" customHeight="1" x14ac:dyDescent="0.25">
      <c r="A8" s="253" t="s">
        <v>122</v>
      </c>
      <c r="B8" s="253"/>
      <c r="C8" s="253"/>
      <c r="D8" s="77" t="s">
        <v>123</v>
      </c>
      <c r="E8" s="78">
        <f>E9+E38+E54+E83</f>
        <v>51252985.399999999</v>
      </c>
      <c r="F8" s="79">
        <f>F9+F38+F54+F83</f>
        <v>44505896</v>
      </c>
      <c r="G8" s="80">
        <f>G9+G38+G54+G83</f>
        <v>50791983</v>
      </c>
      <c r="H8" s="80">
        <f>H9+H38+H54+H83</f>
        <v>76506209</v>
      </c>
      <c r="I8" s="80">
        <f>I9+I38+I54+I83</f>
        <v>9421616</v>
      </c>
      <c r="L8" s="81"/>
      <c r="M8" s="82"/>
      <c r="N8" s="67"/>
      <c r="O8" s="67"/>
    </row>
    <row r="9" spans="1:22" s="72" customFormat="1" ht="44.25" customHeight="1" x14ac:dyDescent="0.25">
      <c r="A9" s="249" t="s">
        <v>124</v>
      </c>
      <c r="B9" s="249"/>
      <c r="C9" s="249"/>
      <c r="D9" s="83" t="s">
        <v>125</v>
      </c>
      <c r="E9" s="84">
        <f>E10+E15+E19+E23+E27+E31+E35</f>
        <v>18937926.950000003</v>
      </c>
      <c r="F9" s="85">
        <f>F10+F15+F19+F23+F27+F31+F35</f>
        <v>22385548</v>
      </c>
      <c r="G9" s="86">
        <f>G10+G15+G19+G23+G27+G31+G35</f>
        <v>21458011</v>
      </c>
      <c r="H9" s="86">
        <f>H10+H15+H19+H23+H27+H31+H35</f>
        <v>9421626</v>
      </c>
      <c r="I9" s="86">
        <f>I10+I15+I19+I23+I27+I31+I35</f>
        <v>9421616</v>
      </c>
      <c r="L9" s="87"/>
      <c r="M9" s="44"/>
      <c r="N9" s="88">
        <f>N11+N12+N14+N16+N18+N19+N20+N21+N22+N23+N24+N25+N26+N28+N30+N32</f>
        <v>334504605.27999997</v>
      </c>
      <c r="O9" s="88">
        <f>O11+O12+O14+O16+O18+O19+O20+O21+O22+O23+O24+O25+O26+O28+O30+O32</f>
        <v>385856479.99000001</v>
      </c>
      <c r="P9" s="88">
        <f>P11+P12+P14+P16+P18+P19+P20+P21+P22+P23+P24+P25+P26+P28+P30+P32</f>
        <v>345158460</v>
      </c>
      <c r="T9" s="89"/>
      <c r="U9" s="89"/>
      <c r="V9" s="89"/>
    </row>
    <row r="10" spans="1:22" ht="15" customHeight="1" x14ac:dyDescent="0.25">
      <c r="A10" s="243">
        <v>11</v>
      </c>
      <c r="B10" s="243"/>
      <c r="C10" s="243"/>
      <c r="D10" s="90" t="s">
        <v>53</v>
      </c>
      <c r="E10" s="91">
        <f>E11</f>
        <v>5308911</v>
      </c>
      <c r="F10" s="92">
        <f>F11</f>
        <v>6157507</v>
      </c>
      <c r="G10" s="93">
        <f>G11</f>
        <v>13618083</v>
      </c>
      <c r="H10" s="93">
        <f>H11</f>
        <v>8000000</v>
      </c>
      <c r="I10" s="93">
        <f>I11</f>
        <v>8000000</v>
      </c>
      <c r="L10" s="94"/>
      <c r="M10" s="45">
        <v>1</v>
      </c>
      <c r="N10" s="88"/>
      <c r="O10" s="67"/>
      <c r="P10" s="67"/>
      <c r="T10" s="95"/>
      <c r="U10" s="95"/>
      <c r="V10" s="95"/>
    </row>
    <row r="11" spans="1:22" ht="27.75" customHeight="1" x14ac:dyDescent="0.25">
      <c r="A11" s="242">
        <v>4</v>
      </c>
      <c r="B11" s="242"/>
      <c r="C11" s="242"/>
      <c r="D11" s="96" t="s">
        <v>48</v>
      </c>
      <c r="E11" s="97">
        <f>E12+E13+E14</f>
        <v>5308911</v>
      </c>
      <c r="F11" s="98">
        <f>F12+F13+F14</f>
        <v>6157507</v>
      </c>
      <c r="G11" s="99">
        <f>G12+G13+G14</f>
        <v>13618083</v>
      </c>
      <c r="H11" s="99">
        <f>H12+H13+H14</f>
        <v>8000000</v>
      </c>
      <c r="I11" s="99">
        <f>I12+I13+I14</f>
        <v>8000000</v>
      </c>
      <c r="K11" s="100"/>
      <c r="L11" s="94"/>
      <c r="M11" s="33">
        <v>11</v>
      </c>
      <c r="N11" s="23">
        <f>G10+G39+G55+G98+G128</f>
        <v>28147724</v>
      </c>
      <c r="O11" s="23">
        <f>H10+H39+H55+H98+H128</f>
        <v>19640607</v>
      </c>
      <c r="P11" s="23">
        <f>I10+I39+I54+I98+I128</f>
        <v>8693288</v>
      </c>
      <c r="Q11" s="23"/>
    </row>
    <row r="12" spans="1:22" ht="27.75" customHeight="1" x14ac:dyDescent="0.25">
      <c r="A12" s="241">
        <v>41</v>
      </c>
      <c r="B12" s="241"/>
      <c r="C12" s="241"/>
      <c r="D12" s="101" t="s">
        <v>49</v>
      </c>
      <c r="E12" s="102">
        <v>132723</v>
      </c>
      <c r="F12" s="201">
        <v>0</v>
      </c>
      <c r="G12" s="202">
        <v>0</v>
      </c>
      <c r="H12" s="202">
        <v>0</v>
      </c>
      <c r="I12" s="202">
        <v>0</v>
      </c>
      <c r="L12" s="103"/>
      <c r="M12" s="33">
        <v>12</v>
      </c>
      <c r="N12" s="88">
        <f>G43+G84+G138</f>
        <v>0</v>
      </c>
      <c r="O12" s="88">
        <f>H43+H84+H138</f>
        <v>0</v>
      </c>
      <c r="P12" s="88">
        <f>I43+I84+I138</f>
        <v>0</v>
      </c>
    </row>
    <row r="13" spans="1:22" ht="27.75" customHeight="1" x14ac:dyDescent="0.25">
      <c r="A13" s="241">
        <v>42</v>
      </c>
      <c r="B13" s="241"/>
      <c r="C13" s="241"/>
      <c r="D13" s="101" t="s">
        <v>50</v>
      </c>
      <c r="E13" s="102">
        <v>4054202</v>
      </c>
      <c r="F13" s="201">
        <v>6157507</v>
      </c>
      <c r="G13" s="202">
        <v>3802562</v>
      </c>
      <c r="H13" s="202">
        <v>5500000</v>
      </c>
      <c r="I13" s="202">
        <v>8000000</v>
      </c>
      <c r="L13" s="103"/>
      <c r="M13" s="36">
        <v>3</v>
      </c>
      <c r="N13" s="67"/>
      <c r="O13" s="67"/>
      <c r="P13" s="67"/>
    </row>
    <row r="14" spans="1:22" ht="27.75" customHeight="1" x14ac:dyDescent="0.25">
      <c r="A14" s="241">
        <v>45</v>
      </c>
      <c r="B14" s="241"/>
      <c r="C14" s="241"/>
      <c r="D14" s="101" t="s">
        <v>51</v>
      </c>
      <c r="E14" s="102">
        <v>1121986</v>
      </c>
      <c r="F14" s="201">
        <v>0</v>
      </c>
      <c r="G14" s="202">
        <v>9815521</v>
      </c>
      <c r="H14" s="202">
        <v>2500000</v>
      </c>
      <c r="I14" s="202">
        <v>0</v>
      </c>
      <c r="L14" s="103"/>
      <c r="M14" s="40">
        <v>31</v>
      </c>
      <c r="N14" s="88">
        <f>G15+G102</f>
        <v>1716628</v>
      </c>
      <c r="O14" s="88">
        <f>H15+H102</f>
        <v>1737601</v>
      </c>
      <c r="P14" s="88">
        <f>I15+I102</f>
        <v>1737601</v>
      </c>
    </row>
    <row r="15" spans="1:22" ht="15" customHeight="1" x14ac:dyDescent="0.25">
      <c r="A15" s="243">
        <v>31</v>
      </c>
      <c r="B15" s="243"/>
      <c r="C15" s="243"/>
      <c r="D15" s="90" t="s">
        <v>55</v>
      </c>
      <c r="E15" s="91">
        <f>E16</f>
        <v>1698800.26</v>
      </c>
      <c r="F15" s="92">
        <f>F16</f>
        <v>2541682</v>
      </c>
      <c r="G15" s="93">
        <f>G16</f>
        <v>1378895</v>
      </c>
      <c r="H15" s="93">
        <f>H16</f>
        <v>1404668</v>
      </c>
      <c r="I15" s="93">
        <f>I16</f>
        <v>1404668</v>
      </c>
      <c r="L15" s="103"/>
      <c r="M15" s="36">
        <v>4</v>
      </c>
      <c r="N15" s="67"/>
      <c r="O15" s="67"/>
      <c r="P15" s="67"/>
    </row>
    <row r="16" spans="1:22" ht="27.75" customHeight="1" x14ac:dyDescent="0.25">
      <c r="A16" s="242">
        <v>4</v>
      </c>
      <c r="B16" s="242"/>
      <c r="C16" s="242"/>
      <c r="D16" s="96" t="s">
        <v>48</v>
      </c>
      <c r="E16" s="97">
        <f>E17+E18</f>
        <v>1698800.26</v>
      </c>
      <c r="F16" s="98">
        <f>F17+F18</f>
        <v>2541682</v>
      </c>
      <c r="G16" s="99">
        <f>G17+G18</f>
        <v>1378895</v>
      </c>
      <c r="H16" s="99">
        <f>H17+H18</f>
        <v>1404668</v>
      </c>
      <c r="I16" s="99">
        <f>I17+I18</f>
        <v>1404668</v>
      </c>
      <c r="L16" s="103"/>
      <c r="M16" s="40">
        <v>43</v>
      </c>
      <c r="N16" s="88">
        <f>G19+G108+G138</f>
        <v>281492273</v>
      </c>
      <c r="O16" s="88">
        <f>H19+H108+H138</f>
        <v>307865536</v>
      </c>
      <c r="P16" s="88">
        <f>I19+I108+I138</f>
        <v>334471638</v>
      </c>
    </row>
    <row r="17" spans="1:16" ht="27.75" customHeight="1" x14ac:dyDescent="0.25">
      <c r="A17" s="241">
        <v>42</v>
      </c>
      <c r="B17" s="241"/>
      <c r="C17" s="241"/>
      <c r="D17" s="101" t="s">
        <v>50</v>
      </c>
      <c r="E17" s="196">
        <v>1383054.82</v>
      </c>
      <c r="F17" s="201">
        <v>2213348</v>
      </c>
      <c r="G17" s="202">
        <v>1271390</v>
      </c>
      <c r="H17" s="202">
        <v>1297163</v>
      </c>
      <c r="I17" s="202">
        <v>1297163</v>
      </c>
      <c r="L17" s="103"/>
      <c r="M17" s="36">
        <v>5</v>
      </c>
      <c r="N17" s="88"/>
      <c r="O17" s="67"/>
      <c r="P17" s="67"/>
    </row>
    <row r="18" spans="1:16" ht="27.75" customHeight="1" x14ac:dyDescent="0.25">
      <c r="A18" s="241">
        <v>45</v>
      </c>
      <c r="B18" s="241"/>
      <c r="C18" s="241"/>
      <c r="D18" s="101" t="s">
        <v>51</v>
      </c>
      <c r="E18" s="102">
        <v>315745.44</v>
      </c>
      <c r="F18" s="201">
        <v>328334</v>
      </c>
      <c r="G18" s="202">
        <v>107505</v>
      </c>
      <c r="H18" s="202">
        <v>107505</v>
      </c>
      <c r="I18" s="202">
        <v>107505</v>
      </c>
      <c r="L18" s="103"/>
      <c r="M18" s="40">
        <v>51</v>
      </c>
      <c r="N18" s="88">
        <f>G114+G144</f>
        <v>159407</v>
      </c>
      <c r="O18" s="88">
        <f>H114+H144</f>
        <v>85294</v>
      </c>
      <c r="P18" s="88">
        <f>I114+I144</f>
        <v>57837</v>
      </c>
    </row>
    <row r="19" spans="1:16" x14ac:dyDescent="0.25">
      <c r="A19" s="243">
        <v>43</v>
      </c>
      <c r="B19" s="243"/>
      <c r="C19" s="243"/>
      <c r="D19" s="90" t="s">
        <v>57</v>
      </c>
      <c r="E19" s="91">
        <f>E20</f>
        <v>0</v>
      </c>
      <c r="F19" s="92">
        <f>F20</f>
        <v>0</v>
      </c>
      <c r="G19" s="93">
        <f>G20</f>
        <v>0</v>
      </c>
      <c r="H19" s="93">
        <f>H20</f>
        <v>0</v>
      </c>
      <c r="I19" s="93">
        <f>I20</f>
        <v>0</v>
      </c>
      <c r="J19" s="15"/>
      <c r="L19" s="103"/>
      <c r="M19" s="40">
        <v>52</v>
      </c>
      <c r="N19" s="88">
        <f>G23+G119</f>
        <v>210616</v>
      </c>
      <c r="O19" s="88">
        <f>H23+H119</f>
        <v>11218</v>
      </c>
      <c r="P19" s="88">
        <f>I23+I119</f>
        <v>0</v>
      </c>
    </row>
    <row r="20" spans="1:16" ht="27.75" customHeight="1" x14ac:dyDescent="0.25">
      <c r="A20" s="242">
        <v>4</v>
      </c>
      <c r="B20" s="242"/>
      <c r="C20" s="242"/>
      <c r="D20" s="96" t="s">
        <v>48</v>
      </c>
      <c r="E20" s="97">
        <f>E21+E22</f>
        <v>0</v>
      </c>
      <c r="F20" s="98">
        <f>F21+F22</f>
        <v>0</v>
      </c>
      <c r="G20" s="98">
        <f>G21+G22</f>
        <v>0</v>
      </c>
      <c r="H20" s="98">
        <f>H21+H22</f>
        <v>0</v>
      </c>
      <c r="I20" s="98">
        <f>I21+I22</f>
        <v>0</v>
      </c>
      <c r="L20" s="103"/>
      <c r="M20" s="40">
        <v>559</v>
      </c>
      <c r="N20" s="88">
        <f>G150</f>
        <v>0</v>
      </c>
      <c r="O20" s="88">
        <f>H150</f>
        <v>0</v>
      </c>
      <c r="P20" s="88">
        <f>I150</f>
        <v>0</v>
      </c>
    </row>
    <row r="21" spans="1:16" ht="27.75" customHeight="1" x14ac:dyDescent="0.25">
      <c r="A21" s="241">
        <v>42</v>
      </c>
      <c r="B21" s="241"/>
      <c r="C21" s="241"/>
      <c r="D21" s="101" t="s">
        <v>50</v>
      </c>
      <c r="E21" s="102">
        <v>0</v>
      </c>
      <c r="F21" s="104">
        <v>0</v>
      </c>
      <c r="G21" s="202">
        <v>0</v>
      </c>
      <c r="H21" s="202">
        <v>0</v>
      </c>
      <c r="I21" s="202">
        <v>0</v>
      </c>
      <c r="L21" s="103"/>
      <c r="M21" s="40">
        <v>561</v>
      </c>
      <c r="N21" s="88">
        <f>G90</f>
        <v>0</v>
      </c>
      <c r="O21" s="88">
        <f>H90</f>
        <v>0</v>
      </c>
      <c r="P21" s="88">
        <f>I90</f>
        <v>0</v>
      </c>
    </row>
    <row r="22" spans="1:16" ht="27.75" customHeight="1" x14ac:dyDescent="0.25">
      <c r="A22" s="241">
        <v>45</v>
      </c>
      <c r="B22" s="241"/>
      <c r="C22" s="241"/>
      <c r="D22" s="101" t="s">
        <v>51</v>
      </c>
      <c r="E22" s="102">
        <v>0</v>
      </c>
      <c r="F22" s="104">
        <v>0</v>
      </c>
      <c r="G22" s="202">
        <v>0</v>
      </c>
      <c r="H22" s="202">
        <v>0</v>
      </c>
      <c r="I22" s="202">
        <v>0</v>
      </c>
      <c r="L22" s="103"/>
      <c r="M22" s="40">
        <v>563</v>
      </c>
      <c r="N22" s="88">
        <f>G48</f>
        <v>0</v>
      </c>
      <c r="O22" s="88">
        <f>H48</f>
        <v>0</v>
      </c>
      <c r="P22" s="88">
        <f>I48</f>
        <v>0</v>
      </c>
    </row>
    <row r="23" spans="1:16" ht="15" customHeight="1" x14ac:dyDescent="0.25">
      <c r="A23" s="243">
        <v>52</v>
      </c>
      <c r="B23" s="243"/>
      <c r="C23" s="243"/>
      <c r="D23" s="90" t="s">
        <v>60</v>
      </c>
      <c r="E23" s="91">
        <f>E24</f>
        <v>554393.4</v>
      </c>
      <c r="F23" s="92">
        <f>F24</f>
        <v>516239</v>
      </c>
      <c r="G23" s="93">
        <f>G24</f>
        <v>0</v>
      </c>
      <c r="H23" s="93">
        <f>H24</f>
        <v>0</v>
      </c>
      <c r="I23" s="93">
        <f>I24</f>
        <v>0</v>
      </c>
      <c r="J23" s="15"/>
      <c r="L23" s="94"/>
      <c r="M23" s="40">
        <v>5761</v>
      </c>
      <c r="N23" s="105">
        <f>G60</f>
        <v>0</v>
      </c>
      <c r="O23" s="105">
        <f>H60</f>
        <v>0</v>
      </c>
      <c r="P23" s="105">
        <f>I60</f>
        <v>0</v>
      </c>
    </row>
    <row r="24" spans="1:16" ht="25.5" customHeight="1" x14ac:dyDescent="0.25">
      <c r="A24" s="242">
        <v>4</v>
      </c>
      <c r="B24" s="242"/>
      <c r="C24" s="242"/>
      <c r="D24" s="96" t="s">
        <v>48</v>
      </c>
      <c r="E24" s="98">
        <f>E25+E26</f>
        <v>554393.4</v>
      </c>
      <c r="F24" s="98">
        <f>F25+F26</f>
        <v>516239</v>
      </c>
      <c r="G24" s="98">
        <f>G25+G26</f>
        <v>0</v>
      </c>
      <c r="H24" s="98">
        <f>H25+H26</f>
        <v>0</v>
      </c>
      <c r="I24" s="98">
        <f>I25+I26</f>
        <v>0</v>
      </c>
      <c r="M24" s="40">
        <v>5762</v>
      </c>
      <c r="N24" s="105">
        <f>G65</f>
        <v>0</v>
      </c>
      <c r="O24" s="105">
        <f>H65</f>
        <v>0</v>
      </c>
      <c r="P24" s="105">
        <f>I65</f>
        <v>0</v>
      </c>
    </row>
    <row r="25" spans="1:16" ht="25.5" x14ac:dyDescent="0.25">
      <c r="A25" s="241">
        <v>42</v>
      </c>
      <c r="B25" s="241"/>
      <c r="C25" s="241"/>
      <c r="D25" s="101" t="s">
        <v>50</v>
      </c>
      <c r="E25" s="102">
        <v>554393.4</v>
      </c>
      <c r="F25" s="201">
        <v>0</v>
      </c>
      <c r="G25" s="202">
        <v>0</v>
      </c>
      <c r="H25" s="202">
        <v>0</v>
      </c>
      <c r="I25" s="202">
        <v>0</v>
      </c>
      <c r="M25" s="40">
        <v>5765231</v>
      </c>
      <c r="N25">
        <f>G70</f>
        <v>0</v>
      </c>
      <c r="O25">
        <f>H70</f>
        <v>0</v>
      </c>
      <c r="P25">
        <f>I70</f>
        <v>0</v>
      </c>
    </row>
    <row r="26" spans="1:16" ht="25.5" x14ac:dyDescent="0.25">
      <c r="A26" s="241">
        <v>45</v>
      </c>
      <c r="B26" s="241"/>
      <c r="C26" s="241"/>
      <c r="D26" s="101" t="s">
        <v>51</v>
      </c>
      <c r="E26" s="102">
        <v>0</v>
      </c>
      <c r="F26" s="203">
        <v>516239</v>
      </c>
      <c r="G26" s="202">
        <v>0</v>
      </c>
      <c r="H26" s="202">
        <v>0</v>
      </c>
      <c r="I26" s="202">
        <v>0</v>
      </c>
      <c r="M26" s="40">
        <v>581</v>
      </c>
      <c r="N26">
        <f>G27+G73+G157</f>
        <v>7614192.2800000003</v>
      </c>
      <c r="O26">
        <f>H27+H73+H157</f>
        <v>487280.99</v>
      </c>
      <c r="P26">
        <f>I27+I73+I157</f>
        <v>0</v>
      </c>
    </row>
    <row r="27" spans="1:16" x14ac:dyDescent="0.25">
      <c r="A27" s="243">
        <v>581</v>
      </c>
      <c r="B27" s="243"/>
      <c r="C27" s="243"/>
      <c r="D27" s="90" t="s">
        <v>83</v>
      </c>
      <c r="E27" s="91">
        <f>E28</f>
        <v>10937761.4</v>
      </c>
      <c r="F27" s="92">
        <f>F28</f>
        <v>12957622</v>
      </c>
      <c r="G27" s="93">
        <f>G28</f>
        <v>6444065</v>
      </c>
      <c r="H27" s="93">
        <f>H28</f>
        <v>0</v>
      </c>
      <c r="I27" s="93">
        <f>I28</f>
        <v>0</v>
      </c>
      <c r="J27" s="15"/>
      <c r="M27" s="36">
        <v>6</v>
      </c>
    </row>
    <row r="28" spans="1:16" ht="27.75" customHeight="1" x14ac:dyDescent="0.25">
      <c r="A28" s="242">
        <v>4</v>
      </c>
      <c r="B28" s="242"/>
      <c r="C28" s="242"/>
      <c r="D28" s="96" t="s">
        <v>48</v>
      </c>
      <c r="E28" s="97">
        <f>E29+E30</f>
        <v>10937761.4</v>
      </c>
      <c r="F28" s="98">
        <f>F29+F30</f>
        <v>12957622</v>
      </c>
      <c r="G28" s="99">
        <f>G29+G30</f>
        <v>6444065</v>
      </c>
      <c r="H28" s="99">
        <f>H29+H30</f>
        <v>0</v>
      </c>
      <c r="I28" s="99">
        <f>I29+I30</f>
        <v>0</v>
      </c>
      <c r="M28" s="40">
        <v>61</v>
      </c>
      <c r="N28">
        <f>G31+G123</f>
        <v>196948</v>
      </c>
      <c r="O28">
        <f>H31+H123</f>
        <v>196948</v>
      </c>
      <c r="P28">
        <f>I31+I123</f>
        <v>196948</v>
      </c>
    </row>
    <row r="29" spans="1:16" ht="27.75" customHeight="1" x14ac:dyDescent="0.25">
      <c r="A29" s="241">
        <v>42</v>
      </c>
      <c r="B29" s="241"/>
      <c r="C29" s="241"/>
      <c r="D29" s="101" t="s">
        <v>50</v>
      </c>
      <c r="E29" s="102">
        <v>10937761.4</v>
      </c>
      <c r="F29" s="201">
        <v>8464913</v>
      </c>
      <c r="G29" s="202">
        <v>0</v>
      </c>
      <c r="H29" s="202">
        <v>0</v>
      </c>
      <c r="I29" s="202">
        <v>0</v>
      </c>
      <c r="M29" s="106">
        <v>7</v>
      </c>
    </row>
    <row r="30" spans="1:16" ht="27.75" customHeight="1" x14ac:dyDescent="0.25">
      <c r="A30" s="241">
        <v>45</v>
      </c>
      <c r="B30" s="241"/>
      <c r="C30" s="241"/>
      <c r="D30" s="107" t="s">
        <v>51</v>
      </c>
      <c r="E30" s="102">
        <v>0</v>
      </c>
      <c r="F30" s="201">
        <v>4492709</v>
      </c>
      <c r="G30" s="202">
        <v>6444065</v>
      </c>
      <c r="H30" s="202">
        <v>0</v>
      </c>
      <c r="I30" s="202">
        <v>0</v>
      </c>
      <c r="M30" s="106">
        <v>71</v>
      </c>
      <c r="N30">
        <f>G35</f>
        <v>1168</v>
      </c>
      <c r="O30">
        <f>H35</f>
        <v>1158</v>
      </c>
      <c r="P30">
        <f>I35</f>
        <v>1148</v>
      </c>
    </row>
    <row r="31" spans="1:16" x14ac:dyDescent="0.25">
      <c r="A31" s="243">
        <v>61</v>
      </c>
      <c r="B31" s="243"/>
      <c r="C31" s="243"/>
      <c r="D31" s="90" t="s">
        <v>66</v>
      </c>
      <c r="E31" s="91">
        <f>E32</f>
        <v>438060.89</v>
      </c>
      <c r="F31" s="92">
        <f>F32</f>
        <v>211317</v>
      </c>
      <c r="G31" s="93">
        <f>G32</f>
        <v>15800</v>
      </c>
      <c r="H31" s="93">
        <f>H32</f>
        <v>15800</v>
      </c>
      <c r="I31" s="93">
        <f>I32</f>
        <v>15800</v>
      </c>
      <c r="M31" s="106">
        <v>8</v>
      </c>
    </row>
    <row r="32" spans="1:16" ht="27.75" customHeight="1" x14ac:dyDescent="0.25">
      <c r="A32" s="242">
        <v>4</v>
      </c>
      <c r="B32" s="242"/>
      <c r="C32" s="242"/>
      <c r="D32" s="96" t="s">
        <v>48</v>
      </c>
      <c r="E32" s="97">
        <f>E33+E34</f>
        <v>438060.89</v>
      </c>
      <c r="F32" s="98">
        <f>F33+F34</f>
        <v>211317</v>
      </c>
      <c r="G32" s="99">
        <f>G33+G34</f>
        <v>15800</v>
      </c>
      <c r="H32" s="99">
        <f>H33+H34</f>
        <v>15800</v>
      </c>
      <c r="I32" s="99">
        <f>I33+I34</f>
        <v>15800</v>
      </c>
      <c r="M32" s="106">
        <v>815</v>
      </c>
      <c r="N32">
        <f>G78</f>
        <v>14965649</v>
      </c>
      <c r="O32">
        <f>H78</f>
        <v>55830837</v>
      </c>
      <c r="P32">
        <f>I78</f>
        <v>0</v>
      </c>
    </row>
    <row r="33" spans="1:10" ht="27.75" customHeight="1" x14ac:dyDescent="0.25">
      <c r="A33" s="241">
        <v>42</v>
      </c>
      <c r="B33" s="241"/>
      <c r="C33" s="241"/>
      <c r="D33" s="101" t="s">
        <v>50</v>
      </c>
      <c r="E33" s="102">
        <v>438060.89</v>
      </c>
      <c r="F33" s="201">
        <v>211317</v>
      </c>
      <c r="G33" s="202">
        <v>15800</v>
      </c>
      <c r="H33" s="202">
        <v>15800</v>
      </c>
      <c r="I33" s="202">
        <v>15800</v>
      </c>
    </row>
    <row r="34" spans="1:10" ht="27.75" customHeight="1" x14ac:dyDescent="0.25">
      <c r="A34" s="241">
        <v>45</v>
      </c>
      <c r="B34" s="241"/>
      <c r="C34" s="241"/>
      <c r="D34" s="101" t="s">
        <v>51</v>
      </c>
      <c r="E34" s="102">
        <v>0</v>
      </c>
      <c r="F34" s="201">
        <v>0</v>
      </c>
      <c r="G34" s="202">
        <v>0</v>
      </c>
      <c r="H34" s="202">
        <v>0</v>
      </c>
      <c r="I34" s="202">
        <v>0</v>
      </c>
    </row>
    <row r="35" spans="1:10" x14ac:dyDescent="0.25">
      <c r="A35" s="243">
        <v>71</v>
      </c>
      <c r="B35" s="243"/>
      <c r="C35" s="243"/>
      <c r="D35" s="90" t="s">
        <v>68</v>
      </c>
      <c r="E35" s="91">
        <f t="shared" ref="E35:I36" si="0">E36</f>
        <v>0</v>
      </c>
      <c r="F35" s="92">
        <f t="shared" si="0"/>
        <v>1181</v>
      </c>
      <c r="G35" s="93">
        <f t="shared" si="0"/>
        <v>1168</v>
      </c>
      <c r="H35" s="93">
        <f t="shared" si="0"/>
        <v>1158</v>
      </c>
      <c r="I35" s="93">
        <f t="shared" si="0"/>
        <v>1148</v>
      </c>
    </row>
    <row r="36" spans="1:10" ht="27.75" customHeight="1" x14ac:dyDescent="0.25">
      <c r="A36" s="242">
        <v>4</v>
      </c>
      <c r="B36" s="242"/>
      <c r="C36" s="242"/>
      <c r="D36" s="96" t="s">
        <v>48</v>
      </c>
      <c r="E36" s="97">
        <f t="shared" si="0"/>
        <v>0</v>
      </c>
      <c r="F36" s="98">
        <f t="shared" si="0"/>
        <v>1181</v>
      </c>
      <c r="G36" s="99">
        <f t="shared" si="0"/>
        <v>1168</v>
      </c>
      <c r="H36" s="99">
        <f t="shared" si="0"/>
        <v>1158</v>
      </c>
      <c r="I36" s="99">
        <f t="shared" si="0"/>
        <v>1148</v>
      </c>
    </row>
    <row r="37" spans="1:10" ht="27.75" customHeight="1" x14ac:dyDescent="0.25">
      <c r="A37" s="241">
        <v>42</v>
      </c>
      <c r="B37" s="241"/>
      <c r="C37" s="241"/>
      <c r="D37" s="101" t="s">
        <v>50</v>
      </c>
      <c r="E37" s="102">
        <v>0</v>
      </c>
      <c r="F37" s="204">
        <v>1181</v>
      </c>
      <c r="G37" s="202">
        <v>1168</v>
      </c>
      <c r="H37" s="202">
        <v>1158</v>
      </c>
      <c r="I37" s="202">
        <v>1148</v>
      </c>
    </row>
    <row r="38" spans="1:10" s="72" customFormat="1" ht="26.25" customHeight="1" x14ac:dyDescent="0.25">
      <c r="A38" s="249" t="s">
        <v>126</v>
      </c>
      <c r="B38" s="249"/>
      <c r="C38" s="249"/>
      <c r="D38" s="83" t="s">
        <v>127</v>
      </c>
      <c r="E38" s="84">
        <f>E39+E43+E48</f>
        <v>188180.16999999998</v>
      </c>
      <c r="F38" s="85">
        <f>F39+F43+F48</f>
        <v>0</v>
      </c>
      <c r="G38" s="86">
        <f>G39+G43+G48</f>
        <v>0</v>
      </c>
      <c r="H38" s="86">
        <f>H39+H43+H48</f>
        <v>0</v>
      </c>
      <c r="I38" s="86">
        <f>I39+I43+I48</f>
        <v>0</v>
      </c>
      <c r="J38" s="108"/>
    </row>
    <row r="39" spans="1:10" ht="15" customHeight="1" x14ac:dyDescent="0.25">
      <c r="A39" s="243">
        <v>11</v>
      </c>
      <c r="B39" s="243"/>
      <c r="C39" s="243"/>
      <c r="D39" s="90" t="s">
        <v>53</v>
      </c>
      <c r="E39" s="109">
        <f>E40</f>
        <v>0</v>
      </c>
      <c r="F39" s="110">
        <f>F40</f>
        <v>0</v>
      </c>
      <c r="G39" s="110">
        <f>G40</f>
        <v>0</v>
      </c>
      <c r="H39" s="110">
        <f>H40</f>
        <v>0</v>
      </c>
      <c r="I39" s="110">
        <f>I40</f>
        <v>0</v>
      </c>
    </row>
    <row r="40" spans="1:10" ht="27.75" customHeight="1" x14ac:dyDescent="0.25">
      <c r="A40" s="242">
        <v>4</v>
      </c>
      <c r="B40" s="242"/>
      <c r="C40" s="242"/>
      <c r="D40" s="96" t="s">
        <v>48</v>
      </c>
      <c r="E40" s="111">
        <f>E41+E42</f>
        <v>0</v>
      </c>
      <c r="F40" s="112">
        <f>F41+F42</f>
        <v>0</v>
      </c>
      <c r="G40" s="99">
        <f>G41+G42</f>
        <v>0</v>
      </c>
      <c r="H40" s="99">
        <f>H41+H42</f>
        <v>0</v>
      </c>
      <c r="I40" s="99">
        <f>I41+I42</f>
        <v>0</v>
      </c>
    </row>
    <row r="41" spans="1:10" ht="27.75" customHeight="1" x14ac:dyDescent="0.25">
      <c r="A41" s="241">
        <v>42</v>
      </c>
      <c r="B41" s="241"/>
      <c r="C41" s="241"/>
      <c r="D41" s="101" t="s">
        <v>50</v>
      </c>
      <c r="E41" s="113">
        <v>0</v>
      </c>
      <c r="F41" s="114">
        <v>0</v>
      </c>
      <c r="G41" s="202">
        <v>0</v>
      </c>
      <c r="H41" s="202">
        <v>0</v>
      </c>
      <c r="I41" s="202">
        <v>0</v>
      </c>
    </row>
    <row r="42" spans="1:10" ht="27.75" customHeight="1" x14ac:dyDescent="0.25">
      <c r="A42" s="241">
        <v>45</v>
      </c>
      <c r="B42" s="241"/>
      <c r="C42" s="241"/>
      <c r="D42" s="107" t="s">
        <v>51</v>
      </c>
      <c r="E42" s="113">
        <v>0</v>
      </c>
      <c r="F42" s="114">
        <v>0</v>
      </c>
      <c r="G42" s="202">
        <v>0</v>
      </c>
      <c r="H42" s="202">
        <v>0</v>
      </c>
      <c r="I42" s="202">
        <v>0</v>
      </c>
    </row>
    <row r="43" spans="1:10" ht="18" customHeight="1" x14ac:dyDescent="0.25">
      <c r="A43" s="243">
        <v>12</v>
      </c>
      <c r="B43" s="243"/>
      <c r="C43" s="243"/>
      <c r="D43" s="90" t="s">
        <v>54</v>
      </c>
      <c r="E43" s="109">
        <f>E44+E46</f>
        <v>29877.98</v>
      </c>
      <c r="F43" s="110">
        <f>F44+F46</f>
        <v>0</v>
      </c>
      <c r="G43" s="93">
        <f>G44+G46</f>
        <v>0</v>
      </c>
      <c r="H43" s="93">
        <f>H44+H46</f>
        <v>0</v>
      </c>
      <c r="I43" s="93">
        <f>I44+I46</f>
        <v>0</v>
      </c>
    </row>
    <row r="44" spans="1:10" ht="15" customHeight="1" x14ac:dyDescent="0.25">
      <c r="A44" s="242">
        <v>3</v>
      </c>
      <c r="B44" s="242"/>
      <c r="C44" s="242"/>
      <c r="D44" s="96" t="s">
        <v>43</v>
      </c>
      <c r="E44" s="111">
        <f>E45</f>
        <v>2655.79</v>
      </c>
      <c r="F44" s="112">
        <f>F45</f>
        <v>0</v>
      </c>
      <c r="G44" s="99">
        <f>G45</f>
        <v>0</v>
      </c>
      <c r="H44" s="99">
        <f>H45</f>
        <v>0</v>
      </c>
      <c r="I44" s="99">
        <f>I45</f>
        <v>0</v>
      </c>
    </row>
    <row r="45" spans="1:10" ht="15" customHeight="1" x14ac:dyDescent="0.25">
      <c r="A45" s="241">
        <v>32</v>
      </c>
      <c r="B45" s="241"/>
      <c r="C45" s="241"/>
      <c r="D45" s="101" t="s">
        <v>45</v>
      </c>
      <c r="E45" s="113">
        <v>2655.79</v>
      </c>
      <c r="F45" s="114">
        <v>0</v>
      </c>
      <c r="G45" s="202">
        <v>0</v>
      </c>
      <c r="H45" s="202">
        <v>0</v>
      </c>
      <c r="I45" s="202">
        <v>0</v>
      </c>
    </row>
    <row r="46" spans="1:10" ht="27.75" customHeight="1" x14ac:dyDescent="0.25">
      <c r="A46" s="242">
        <v>4</v>
      </c>
      <c r="B46" s="242"/>
      <c r="C46" s="242"/>
      <c r="D46" s="96" t="s">
        <v>48</v>
      </c>
      <c r="E46" s="111">
        <f>E47</f>
        <v>27222.19</v>
      </c>
      <c r="F46" s="112">
        <f>F47</f>
        <v>0</v>
      </c>
      <c r="G46" s="112">
        <f>G47</f>
        <v>0</v>
      </c>
      <c r="H46" s="112">
        <f>H47</f>
        <v>0</v>
      </c>
      <c r="I46" s="112">
        <f>I47</f>
        <v>0</v>
      </c>
    </row>
    <row r="47" spans="1:10" ht="27.75" customHeight="1" x14ac:dyDescent="0.25">
      <c r="A47" s="241">
        <v>42</v>
      </c>
      <c r="B47" s="241"/>
      <c r="C47" s="241"/>
      <c r="D47" s="101" t="s">
        <v>50</v>
      </c>
      <c r="E47" s="113">
        <v>27222.19</v>
      </c>
      <c r="F47" s="114">
        <v>0</v>
      </c>
      <c r="G47" s="202">
        <v>0</v>
      </c>
      <c r="H47" s="202">
        <v>0</v>
      </c>
      <c r="I47" s="202">
        <v>0</v>
      </c>
    </row>
    <row r="48" spans="1:10" ht="27.75" customHeight="1" x14ac:dyDescent="0.25">
      <c r="A48" s="243">
        <v>563</v>
      </c>
      <c r="B48" s="243"/>
      <c r="C48" s="243"/>
      <c r="D48" s="90" t="s">
        <v>79</v>
      </c>
      <c r="E48" s="109">
        <f>E49+E51</f>
        <v>158302.18999999997</v>
      </c>
      <c r="F48" s="110">
        <f>F49+F51</f>
        <v>0</v>
      </c>
      <c r="G48" s="93">
        <f>G49+G51</f>
        <v>0</v>
      </c>
      <c r="H48" s="93">
        <f>H49+H51</f>
        <v>0</v>
      </c>
      <c r="I48" s="93">
        <f>I49+I51</f>
        <v>0</v>
      </c>
    </row>
    <row r="49" spans="1:10" ht="15" customHeight="1" x14ac:dyDescent="0.25">
      <c r="A49" s="242">
        <v>3</v>
      </c>
      <c r="B49" s="242"/>
      <c r="C49" s="242"/>
      <c r="D49" s="96" t="s">
        <v>43</v>
      </c>
      <c r="E49" s="111">
        <f>E50</f>
        <v>4038.08</v>
      </c>
      <c r="F49" s="112">
        <f>F50</f>
        <v>0</v>
      </c>
      <c r="G49" s="99">
        <f>G50</f>
        <v>0</v>
      </c>
      <c r="H49" s="99">
        <f>H50</f>
        <v>0</v>
      </c>
      <c r="I49" s="99">
        <f>I50</f>
        <v>0</v>
      </c>
    </row>
    <row r="50" spans="1:10" ht="15" customHeight="1" x14ac:dyDescent="0.25">
      <c r="A50" s="241">
        <v>32</v>
      </c>
      <c r="B50" s="241"/>
      <c r="C50" s="241"/>
      <c r="D50" s="101" t="s">
        <v>45</v>
      </c>
      <c r="E50" s="113">
        <v>4038.08</v>
      </c>
      <c r="F50" s="114">
        <v>0</v>
      </c>
      <c r="G50" s="202">
        <v>0</v>
      </c>
      <c r="H50" s="202">
        <v>0</v>
      </c>
      <c r="I50" s="202">
        <v>0</v>
      </c>
    </row>
    <row r="51" spans="1:10" ht="27.75" customHeight="1" x14ac:dyDescent="0.25">
      <c r="A51" s="242">
        <v>4</v>
      </c>
      <c r="B51" s="242"/>
      <c r="C51" s="242"/>
      <c r="D51" s="96" t="s">
        <v>48</v>
      </c>
      <c r="E51" s="111">
        <f>E52+E53</f>
        <v>154264.10999999999</v>
      </c>
      <c r="F51" s="112">
        <f>F52+F53</f>
        <v>0</v>
      </c>
      <c r="G51" s="99">
        <f>G52+G53</f>
        <v>0</v>
      </c>
      <c r="H51" s="99">
        <f>H52+H53</f>
        <v>0</v>
      </c>
      <c r="I51" s="99">
        <f>I52+I53</f>
        <v>0</v>
      </c>
    </row>
    <row r="52" spans="1:10" ht="27.75" customHeight="1" x14ac:dyDescent="0.25">
      <c r="A52" s="241">
        <v>42</v>
      </c>
      <c r="B52" s="241"/>
      <c r="C52" s="241"/>
      <c r="D52" s="101" t="s">
        <v>50</v>
      </c>
      <c r="E52" s="113">
        <v>154264.10999999999</v>
      </c>
      <c r="F52" s="114">
        <v>0</v>
      </c>
      <c r="G52" s="202">
        <v>0</v>
      </c>
      <c r="H52" s="202">
        <v>0</v>
      </c>
      <c r="I52" s="202">
        <v>0</v>
      </c>
    </row>
    <row r="53" spans="1:10" ht="27.75" customHeight="1" x14ac:dyDescent="0.25">
      <c r="A53" s="241">
        <v>45</v>
      </c>
      <c r="B53" s="241"/>
      <c r="C53" s="241"/>
      <c r="D53" s="107" t="s">
        <v>51</v>
      </c>
      <c r="E53" s="113">
        <v>0</v>
      </c>
      <c r="F53" s="114">
        <v>0</v>
      </c>
      <c r="G53" s="202">
        <v>0</v>
      </c>
      <c r="H53" s="202">
        <v>0</v>
      </c>
      <c r="I53" s="202">
        <v>0</v>
      </c>
    </row>
    <row r="54" spans="1:10" s="22" customFormat="1" ht="15" customHeight="1" x14ac:dyDescent="0.25">
      <c r="A54" s="249" t="s">
        <v>128</v>
      </c>
      <c r="B54" s="249"/>
      <c r="C54" s="249"/>
      <c r="D54" s="83" t="s">
        <v>129</v>
      </c>
      <c r="E54" s="115">
        <f>E55+E60+E65+E73+E70</f>
        <v>30080394.300000001</v>
      </c>
      <c r="F54" s="116">
        <f>F55+F60+F65+F73+F70+F78</f>
        <v>22097455</v>
      </c>
      <c r="G54" s="116">
        <f>G55+G60+G65+G73+G70+G78</f>
        <v>29333972</v>
      </c>
      <c r="H54" s="116">
        <f>H55+H60+H65+H73+H70+H78</f>
        <v>67084583</v>
      </c>
      <c r="I54" s="116">
        <f>I55+I60+I65+I73+I70+I78</f>
        <v>0</v>
      </c>
      <c r="J54" s="37"/>
    </row>
    <row r="55" spans="1:10" x14ac:dyDescent="0.25">
      <c r="A55" s="243">
        <v>11</v>
      </c>
      <c r="B55" s="243"/>
      <c r="C55" s="243"/>
      <c r="D55" s="90" t="s">
        <v>53</v>
      </c>
      <c r="E55" s="109">
        <f>E58+E56</f>
        <v>14311741.859999999</v>
      </c>
      <c r="F55" s="110">
        <f>F58+F56</f>
        <v>10762055</v>
      </c>
      <c r="G55" s="110">
        <f>G58+G56</f>
        <v>14368323</v>
      </c>
      <c r="H55" s="110">
        <f>H58+H56</f>
        <v>11253746</v>
      </c>
      <c r="I55" s="110">
        <f>I58+I56</f>
        <v>0</v>
      </c>
    </row>
    <row r="56" spans="1:10" ht="18.75" customHeight="1" x14ac:dyDescent="0.25">
      <c r="A56" s="242">
        <v>3</v>
      </c>
      <c r="B56" s="242"/>
      <c r="C56" s="242"/>
      <c r="D56" s="96" t="s">
        <v>43</v>
      </c>
      <c r="E56" s="111">
        <f>E57</f>
        <v>1553340.01</v>
      </c>
      <c r="F56" s="112">
        <f>F57</f>
        <v>1165374</v>
      </c>
      <c r="G56" s="99">
        <f>G57</f>
        <v>1397226</v>
      </c>
      <c r="H56" s="99">
        <f>H57</f>
        <v>158424</v>
      </c>
      <c r="I56" s="99">
        <f>I57</f>
        <v>0</v>
      </c>
    </row>
    <row r="57" spans="1:10" x14ac:dyDescent="0.25">
      <c r="A57" s="241">
        <v>32</v>
      </c>
      <c r="B57" s="241"/>
      <c r="C57" s="241"/>
      <c r="D57" s="101" t="s">
        <v>45</v>
      </c>
      <c r="E57" s="113">
        <v>1553340.01</v>
      </c>
      <c r="F57" s="201">
        <v>1165374</v>
      </c>
      <c r="G57" s="202">
        <v>1397226</v>
      </c>
      <c r="H57" s="202">
        <v>158424</v>
      </c>
      <c r="I57" s="202">
        <v>0</v>
      </c>
    </row>
    <row r="58" spans="1:10" ht="27.75" customHeight="1" x14ac:dyDescent="0.25">
      <c r="A58" s="242">
        <v>4</v>
      </c>
      <c r="B58" s="242"/>
      <c r="C58" s="242"/>
      <c r="D58" s="96" t="s">
        <v>48</v>
      </c>
      <c r="E58" s="111">
        <f>E59</f>
        <v>12758401.85</v>
      </c>
      <c r="F58" s="112">
        <f>F59</f>
        <v>9596681</v>
      </c>
      <c r="G58" s="99">
        <f>G59</f>
        <v>12971097</v>
      </c>
      <c r="H58" s="99">
        <f>H59</f>
        <v>11095322</v>
      </c>
      <c r="I58" s="99">
        <f>I59</f>
        <v>0</v>
      </c>
    </row>
    <row r="59" spans="1:10" ht="27.75" customHeight="1" x14ac:dyDescent="0.25">
      <c r="A59" s="241">
        <v>45</v>
      </c>
      <c r="B59" s="241"/>
      <c r="C59" s="241"/>
      <c r="D59" s="101" t="s">
        <v>51</v>
      </c>
      <c r="E59" s="113">
        <v>12758401.85</v>
      </c>
      <c r="F59" s="201">
        <v>9596681</v>
      </c>
      <c r="G59" s="202">
        <v>12971097</v>
      </c>
      <c r="H59" s="202">
        <v>11095322</v>
      </c>
      <c r="I59" s="202">
        <v>0</v>
      </c>
    </row>
    <row r="60" spans="1:10" ht="27.75" customHeight="1" x14ac:dyDescent="0.25">
      <c r="A60" s="243">
        <v>5761</v>
      </c>
      <c r="B60" s="243"/>
      <c r="C60" s="243"/>
      <c r="D60" s="90" t="s">
        <v>80</v>
      </c>
      <c r="E60" s="109">
        <f>E61+E63</f>
        <v>15003265.810000001</v>
      </c>
      <c r="F60" s="110">
        <f>F61+F63</f>
        <v>0</v>
      </c>
      <c r="G60" s="93">
        <f>G61+G63</f>
        <v>0</v>
      </c>
      <c r="H60" s="93">
        <f>H61+H63</f>
        <v>0</v>
      </c>
      <c r="I60" s="93">
        <f>I61+I63</f>
        <v>0</v>
      </c>
    </row>
    <row r="61" spans="1:10" ht="15" customHeight="1" x14ac:dyDescent="0.25">
      <c r="A61" s="242">
        <v>3</v>
      </c>
      <c r="B61" s="242"/>
      <c r="C61" s="242"/>
      <c r="D61" s="96" t="s">
        <v>43</v>
      </c>
      <c r="E61" s="111">
        <f>E62</f>
        <v>791375.81</v>
      </c>
      <c r="F61" s="112">
        <f>F62</f>
        <v>0</v>
      </c>
      <c r="G61" s="99">
        <f>G62</f>
        <v>0</v>
      </c>
      <c r="H61" s="99">
        <f>H62</f>
        <v>0</v>
      </c>
      <c r="I61" s="99">
        <f>I62</f>
        <v>0</v>
      </c>
    </row>
    <row r="62" spans="1:10" ht="15" customHeight="1" x14ac:dyDescent="0.25">
      <c r="A62" s="241">
        <v>32</v>
      </c>
      <c r="B62" s="241"/>
      <c r="C62" s="241"/>
      <c r="D62" s="101" t="s">
        <v>45</v>
      </c>
      <c r="E62" s="113">
        <v>791375.81</v>
      </c>
      <c r="F62" s="114">
        <v>0</v>
      </c>
      <c r="G62" s="202">
        <v>0</v>
      </c>
      <c r="H62" s="202">
        <v>0</v>
      </c>
      <c r="I62" s="202">
        <v>0</v>
      </c>
    </row>
    <row r="63" spans="1:10" ht="27.75" customHeight="1" x14ac:dyDescent="0.25">
      <c r="A63" s="242">
        <v>4</v>
      </c>
      <c r="B63" s="242"/>
      <c r="C63" s="242"/>
      <c r="D63" s="96" t="s">
        <v>48</v>
      </c>
      <c r="E63" s="111">
        <f>E64</f>
        <v>14211890</v>
      </c>
      <c r="F63" s="117">
        <f>F64</f>
        <v>0</v>
      </c>
      <c r="G63" s="99">
        <f>G64</f>
        <v>0</v>
      </c>
      <c r="H63" s="99">
        <f>H64</f>
        <v>0</v>
      </c>
      <c r="I63" s="99">
        <f>I64</f>
        <v>0</v>
      </c>
    </row>
    <row r="64" spans="1:10" ht="27.75" customHeight="1" x14ac:dyDescent="0.25">
      <c r="A64" s="241">
        <v>45</v>
      </c>
      <c r="B64" s="241"/>
      <c r="C64" s="241"/>
      <c r="D64" s="101" t="s">
        <v>51</v>
      </c>
      <c r="E64" s="113">
        <v>14211890</v>
      </c>
      <c r="F64" s="114">
        <v>0</v>
      </c>
      <c r="G64" s="202">
        <v>0</v>
      </c>
      <c r="H64" s="202">
        <v>0</v>
      </c>
      <c r="I64" s="202">
        <v>0</v>
      </c>
    </row>
    <row r="65" spans="1:13" ht="27.75" customHeight="1" x14ac:dyDescent="0.25">
      <c r="A65" s="243">
        <v>5762</v>
      </c>
      <c r="B65" s="243"/>
      <c r="C65" s="243"/>
      <c r="D65" s="90" t="s">
        <v>81</v>
      </c>
      <c r="E65" s="109">
        <f>E66+E68</f>
        <v>645078.06000000006</v>
      </c>
      <c r="F65" s="110">
        <f>F66+F68</f>
        <v>0</v>
      </c>
      <c r="G65" s="93">
        <f>G66+G68</f>
        <v>0</v>
      </c>
      <c r="H65" s="93">
        <f>H66+H68</f>
        <v>0</v>
      </c>
      <c r="I65" s="93">
        <f>I66+I68</f>
        <v>0</v>
      </c>
    </row>
    <row r="66" spans="1:13" ht="15" customHeight="1" x14ac:dyDescent="0.25">
      <c r="A66" s="242">
        <v>3</v>
      </c>
      <c r="B66" s="242"/>
      <c r="C66" s="242"/>
      <c r="D66" s="96" t="s">
        <v>43</v>
      </c>
      <c r="E66" s="111">
        <f>E67</f>
        <v>644148.06000000006</v>
      </c>
      <c r="F66" s="112">
        <f>F67</f>
        <v>0</v>
      </c>
      <c r="G66" s="99">
        <f>G67</f>
        <v>0</v>
      </c>
      <c r="H66" s="99">
        <f>H67</f>
        <v>0</v>
      </c>
      <c r="I66" s="99">
        <f>I67</f>
        <v>0</v>
      </c>
    </row>
    <row r="67" spans="1:13" ht="15" customHeight="1" x14ac:dyDescent="0.25">
      <c r="A67" s="241">
        <v>32</v>
      </c>
      <c r="B67" s="241"/>
      <c r="C67" s="241"/>
      <c r="D67" s="101" t="s">
        <v>45</v>
      </c>
      <c r="E67" s="113">
        <v>644148.06000000006</v>
      </c>
      <c r="F67" s="114">
        <v>0</v>
      </c>
      <c r="G67" s="202">
        <v>0</v>
      </c>
      <c r="H67" s="202">
        <v>0</v>
      </c>
      <c r="I67" s="202">
        <v>0</v>
      </c>
      <c r="M67" s="95"/>
    </row>
    <row r="68" spans="1:13" ht="27.75" customHeight="1" x14ac:dyDescent="0.25">
      <c r="A68" s="242">
        <v>4</v>
      </c>
      <c r="B68" s="242"/>
      <c r="C68" s="242"/>
      <c r="D68" s="96" t="s">
        <v>48</v>
      </c>
      <c r="E68" s="111">
        <f>E69</f>
        <v>930</v>
      </c>
      <c r="F68" s="112">
        <f>F69</f>
        <v>0</v>
      </c>
      <c r="G68" s="99">
        <f>G69</f>
        <v>0</v>
      </c>
      <c r="H68" s="99">
        <f>H69</f>
        <v>0</v>
      </c>
      <c r="I68" s="99">
        <f>I69</f>
        <v>0</v>
      </c>
      <c r="M68" s="95"/>
    </row>
    <row r="69" spans="1:13" ht="27.75" customHeight="1" x14ac:dyDescent="0.25">
      <c r="A69" s="241">
        <v>45</v>
      </c>
      <c r="B69" s="241"/>
      <c r="C69" s="241"/>
      <c r="D69" s="101" t="s">
        <v>51</v>
      </c>
      <c r="E69" s="113">
        <v>930</v>
      </c>
      <c r="F69" s="114">
        <v>0</v>
      </c>
      <c r="G69" s="202">
        <v>0</v>
      </c>
      <c r="H69" s="202">
        <v>0</v>
      </c>
      <c r="I69" s="202">
        <v>0</v>
      </c>
      <c r="M69" s="95"/>
    </row>
    <row r="70" spans="1:13" ht="27.75" customHeight="1" x14ac:dyDescent="0.25">
      <c r="A70" s="243">
        <v>5765231</v>
      </c>
      <c r="B70" s="243"/>
      <c r="C70" s="243"/>
      <c r="D70" s="197" t="s">
        <v>82</v>
      </c>
      <c r="E70" s="109">
        <f>E71</f>
        <v>120308.57</v>
      </c>
      <c r="F70" s="110">
        <f>F73+F75</f>
        <v>0</v>
      </c>
      <c r="G70" s="93">
        <f>G73+G75</f>
        <v>0</v>
      </c>
      <c r="H70" s="93">
        <f>H73+H75</f>
        <v>0</v>
      </c>
      <c r="I70" s="93">
        <f>I73+I75</f>
        <v>0</v>
      </c>
      <c r="M70" s="95"/>
    </row>
    <row r="71" spans="1:13" ht="27.75" customHeight="1" x14ac:dyDescent="0.25">
      <c r="A71" s="242">
        <v>4</v>
      </c>
      <c r="B71" s="242"/>
      <c r="C71" s="242"/>
      <c r="D71" s="96" t="s">
        <v>48</v>
      </c>
      <c r="E71" s="111">
        <f>E72</f>
        <v>120308.57</v>
      </c>
      <c r="F71" s="112">
        <f>F72</f>
        <v>0</v>
      </c>
      <c r="G71" s="99">
        <f>G72</f>
        <v>0</v>
      </c>
      <c r="H71" s="99">
        <f>H72</f>
        <v>0</v>
      </c>
      <c r="I71" s="99">
        <f>I72</f>
        <v>0</v>
      </c>
      <c r="M71" s="95"/>
    </row>
    <row r="72" spans="1:13" ht="27.75" customHeight="1" x14ac:dyDescent="0.25">
      <c r="A72" s="241">
        <v>42</v>
      </c>
      <c r="B72" s="241"/>
      <c r="C72" s="241"/>
      <c r="D72" s="198" t="s">
        <v>50</v>
      </c>
      <c r="E72" s="178">
        <v>120308.57</v>
      </c>
      <c r="F72" s="114">
        <v>0</v>
      </c>
      <c r="G72" s="202">
        <v>0</v>
      </c>
      <c r="H72" s="202">
        <v>0</v>
      </c>
      <c r="I72" s="202">
        <v>0</v>
      </c>
      <c r="M72" s="95"/>
    </row>
    <row r="73" spans="1:13" ht="15" customHeight="1" x14ac:dyDescent="0.25">
      <c r="A73" s="243">
        <v>581</v>
      </c>
      <c r="B73" s="243"/>
      <c r="C73" s="243"/>
      <c r="D73" s="90" t="s">
        <v>83</v>
      </c>
      <c r="E73" s="109">
        <f>E74+E76</f>
        <v>0</v>
      </c>
      <c r="F73" s="110">
        <f>F74+F76</f>
        <v>0</v>
      </c>
      <c r="G73" s="93">
        <f>G74+G76</f>
        <v>0</v>
      </c>
      <c r="H73" s="93">
        <f>H74+H76</f>
        <v>0</v>
      </c>
      <c r="I73" s="93">
        <f>I74+I76</f>
        <v>0</v>
      </c>
      <c r="J73" s="15"/>
    </row>
    <row r="74" spans="1:13" ht="15" customHeight="1" x14ac:dyDescent="0.25">
      <c r="A74" s="242">
        <v>3</v>
      </c>
      <c r="B74" s="242"/>
      <c r="C74" s="242"/>
      <c r="D74" s="96" t="s">
        <v>43</v>
      </c>
      <c r="E74" s="111">
        <f>E75</f>
        <v>0</v>
      </c>
      <c r="F74" s="112">
        <f>F75</f>
        <v>0</v>
      </c>
      <c r="G74" s="99">
        <f>G75</f>
        <v>0</v>
      </c>
      <c r="H74" s="99">
        <f>H75</f>
        <v>0</v>
      </c>
      <c r="I74" s="99">
        <f>I75</f>
        <v>0</v>
      </c>
    </row>
    <row r="75" spans="1:13" ht="15" customHeight="1" x14ac:dyDescent="0.25">
      <c r="A75" s="241">
        <v>32</v>
      </c>
      <c r="B75" s="241"/>
      <c r="C75" s="241"/>
      <c r="D75" s="101" t="s">
        <v>45</v>
      </c>
      <c r="E75" s="113">
        <v>0</v>
      </c>
      <c r="F75" s="114">
        <v>0</v>
      </c>
      <c r="G75" s="118">
        <v>0</v>
      </c>
      <c r="H75" s="118">
        <v>0</v>
      </c>
      <c r="I75" s="118">
        <v>0</v>
      </c>
    </row>
    <row r="76" spans="1:13" s="22" customFormat="1" ht="27.75" customHeight="1" x14ac:dyDescent="0.25">
      <c r="A76" s="242">
        <v>4</v>
      </c>
      <c r="B76" s="242"/>
      <c r="C76" s="242"/>
      <c r="D76" s="96" t="s">
        <v>48</v>
      </c>
      <c r="E76" s="111">
        <f>E77</f>
        <v>0</v>
      </c>
      <c r="F76" s="112">
        <f>F77</f>
        <v>0</v>
      </c>
      <c r="G76" s="99">
        <f>G77</f>
        <v>0</v>
      </c>
      <c r="H76" s="99">
        <f>H77</f>
        <v>0</v>
      </c>
      <c r="I76" s="99">
        <f>I77</f>
        <v>0</v>
      </c>
    </row>
    <row r="77" spans="1:13" ht="27.75" customHeight="1" x14ac:dyDescent="0.25">
      <c r="A77" s="241">
        <v>45</v>
      </c>
      <c r="B77" s="241"/>
      <c r="C77" s="241"/>
      <c r="D77" s="101" t="s">
        <v>51</v>
      </c>
      <c r="E77" s="113">
        <v>0</v>
      </c>
      <c r="F77" s="114">
        <v>0</v>
      </c>
      <c r="G77" s="118">
        <v>0</v>
      </c>
      <c r="H77" s="118">
        <v>0</v>
      </c>
      <c r="I77" s="118">
        <v>0</v>
      </c>
    </row>
    <row r="78" spans="1:13" ht="27.75" customHeight="1" x14ac:dyDescent="0.25">
      <c r="A78" s="243">
        <v>815</v>
      </c>
      <c r="B78" s="243"/>
      <c r="C78" s="243"/>
      <c r="D78" s="90" t="s">
        <v>69</v>
      </c>
      <c r="E78" s="109">
        <f>E79+E81</f>
        <v>0</v>
      </c>
      <c r="F78" s="110">
        <f>F79+F81</f>
        <v>11335400</v>
      </c>
      <c r="G78" s="110">
        <f>G79+G81</f>
        <v>14965649</v>
      </c>
      <c r="H78" s="110">
        <f>H79+H81</f>
        <v>55830837</v>
      </c>
      <c r="I78" s="109">
        <f>I79+I81</f>
        <v>0</v>
      </c>
    </row>
    <row r="79" spans="1:13" ht="27.75" customHeight="1" x14ac:dyDescent="0.25">
      <c r="A79" s="242">
        <v>3</v>
      </c>
      <c r="B79" s="242"/>
      <c r="C79" s="242"/>
      <c r="D79" s="96" t="s">
        <v>43</v>
      </c>
      <c r="E79" s="111">
        <f>E80</f>
        <v>0</v>
      </c>
      <c r="F79" s="112">
        <f>F80</f>
        <v>1337761</v>
      </c>
      <c r="G79" s="112">
        <f>G80</f>
        <v>1283870</v>
      </c>
      <c r="H79" s="112">
        <f>H80</f>
        <v>394873</v>
      </c>
      <c r="I79" s="111">
        <f>I80</f>
        <v>0</v>
      </c>
    </row>
    <row r="80" spans="1:13" ht="27.75" customHeight="1" x14ac:dyDescent="0.25">
      <c r="A80" s="241">
        <v>32</v>
      </c>
      <c r="B80" s="241"/>
      <c r="C80" s="241"/>
      <c r="D80" s="101" t="s">
        <v>45</v>
      </c>
      <c r="E80" s="113">
        <v>0</v>
      </c>
      <c r="F80" s="179">
        <v>1337761</v>
      </c>
      <c r="G80" s="118">
        <v>1283870</v>
      </c>
      <c r="H80" s="118">
        <v>394873</v>
      </c>
      <c r="I80" s="118">
        <v>0</v>
      </c>
    </row>
    <row r="81" spans="1:9" ht="27.75" customHeight="1" x14ac:dyDescent="0.25">
      <c r="A81" s="242">
        <v>4</v>
      </c>
      <c r="B81" s="242"/>
      <c r="C81" s="242"/>
      <c r="D81" s="96" t="s">
        <v>48</v>
      </c>
      <c r="E81" s="111">
        <f>E82</f>
        <v>0</v>
      </c>
      <c r="F81" s="112">
        <f>F82</f>
        <v>9997639</v>
      </c>
      <c r="G81" s="112">
        <f>G82</f>
        <v>13681779</v>
      </c>
      <c r="H81" s="112">
        <f>H82</f>
        <v>55435964</v>
      </c>
      <c r="I81" s="111">
        <f>I82</f>
        <v>0</v>
      </c>
    </row>
    <row r="82" spans="1:9" ht="27.75" customHeight="1" x14ac:dyDescent="0.25">
      <c r="A82" s="241">
        <v>45</v>
      </c>
      <c r="B82" s="241"/>
      <c r="C82" s="241"/>
      <c r="D82" s="101" t="s">
        <v>51</v>
      </c>
      <c r="E82" s="113">
        <v>0</v>
      </c>
      <c r="F82" s="179">
        <v>9997639</v>
      </c>
      <c r="G82" s="118">
        <v>13681779</v>
      </c>
      <c r="H82" s="118">
        <v>55435964</v>
      </c>
      <c r="I82" s="118">
        <v>0</v>
      </c>
    </row>
    <row r="83" spans="1:9" ht="99" customHeight="1" x14ac:dyDescent="0.25">
      <c r="A83" s="244" t="s">
        <v>130</v>
      </c>
      <c r="B83" s="244"/>
      <c r="C83" s="244"/>
      <c r="D83" s="83" t="s">
        <v>131</v>
      </c>
      <c r="E83" s="115">
        <f>E84+E90</f>
        <v>2046483.98</v>
      </c>
      <c r="F83" s="116">
        <f>F84+F90</f>
        <v>22893</v>
      </c>
      <c r="G83" s="86">
        <f>G84+G90</f>
        <v>0</v>
      </c>
      <c r="H83" s="86">
        <f>H84+H90</f>
        <v>0</v>
      </c>
      <c r="I83" s="86">
        <f>I84+I90</f>
        <v>0</v>
      </c>
    </row>
    <row r="84" spans="1:9" ht="15" customHeight="1" x14ac:dyDescent="0.25">
      <c r="A84" s="243">
        <v>12</v>
      </c>
      <c r="B84" s="243"/>
      <c r="C84" s="243"/>
      <c r="D84" s="90" t="s">
        <v>54</v>
      </c>
      <c r="E84" s="109">
        <f>E85+E88</f>
        <v>306972.59000000003</v>
      </c>
      <c r="F84" s="110">
        <f>F85+F88</f>
        <v>3434</v>
      </c>
      <c r="G84" s="93">
        <f>G85+G88</f>
        <v>0</v>
      </c>
      <c r="H84" s="93">
        <f>H85+H88</f>
        <v>0</v>
      </c>
      <c r="I84" s="93">
        <f>I85+I88</f>
        <v>0</v>
      </c>
    </row>
    <row r="85" spans="1:9" ht="15" customHeight="1" x14ac:dyDescent="0.25">
      <c r="A85" s="242">
        <v>3</v>
      </c>
      <c r="B85" s="242"/>
      <c r="C85" s="242"/>
      <c r="D85" s="96" t="s">
        <v>43</v>
      </c>
      <c r="E85" s="111">
        <f>E86+E87</f>
        <v>22289.14</v>
      </c>
      <c r="F85" s="112">
        <f>F86+F87</f>
        <v>3434</v>
      </c>
      <c r="G85" s="99">
        <f>G86+G87</f>
        <v>0</v>
      </c>
      <c r="H85" s="99">
        <f>H86+H87</f>
        <v>0</v>
      </c>
      <c r="I85" s="99">
        <f>I86+I87</f>
        <v>0</v>
      </c>
    </row>
    <row r="86" spans="1:9" ht="15" customHeight="1" x14ac:dyDescent="0.25">
      <c r="A86" s="241">
        <v>31</v>
      </c>
      <c r="B86" s="241"/>
      <c r="C86" s="241"/>
      <c r="D86" s="101" t="s">
        <v>44</v>
      </c>
      <c r="E86" s="113">
        <v>6610.22</v>
      </c>
      <c r="F86" s="114">
        <v>894</v>
      </c>
      <c r="G86" s="118">
        <v>0</v>
      </c>
      <c r="H86" s="118">
        <v>0</v>
      </c>
      <c r="I86" s="118">
        <v>0</v>
      </c>
    </row>
    <row r="87" spans="1:9" ht="15" customHeight="1" x14ac:dyDescent="0.25">
      <c r="A87" s="241">
        <v>32</v>
      </c>
      <c r="B87" s="241"/>
      <c r="C87" s="241"/>
      <c r="D87" s="101" t="s">
        <v>45</v>
      </c>
      <c r="E87" s="113">
        <v>15678.92</v>
      </c>
      <c r="F87" s="114">
        <v>2540</v>
      </c>
      <c r="G87" s="118">
        <v>0</v>
      </c>
      <c r="H87" s="118">
        <v>0</v>
      </c>
      <c r="I87" s="118">
        <v>0</v>
      </c>
    </row>
    <row r="88" spans="1:9" ht="27.75" customHeight="1" x14ac:dyDescent="0.25">
      <c r="A88" s="242">
        <v>4</v>
      </c>
      <c r="B88" s="242"/>
      <c r="C88" s="242"/>
      <c r="D88" s="96" t="s">
        <v>48</v>
      </c>
      <c r="E88" s="111">
        <f>E89</f>
        <v>284683.45</v>
      </c>
      <c r="F88" s="112">
        <f>F89</f>
        <v>0</v>
      </c>
      <c r="G88" s="99">
        <f>G89</f>
        <v>0</v>
      </c>
      <c r="H88" s="99">
        <f>H89</f>
        <v>0</v>
      </c>
      <c r="I88" s="99">
        <f>I89</f>
        <v>0</v>
      </c>
    </row>
    <row r="89" spans="1:9" ht="27.75" customHeight="1" x14ac:dyDescent="0.25">
      <c r="A89" s="241">
        <v>42</v>
      </c>
      <c r="B89" s="241"/>
      <c r="C89" s="241"/>
      <c r="D89" s="101" t="s">
        <v>50</v>
      </c>
      <c r="E89" s="113">
        <v>284683.45</v>
      </c>
      <c r="F89" s="114">
        <v>0</v>
      </c>
      <c r="G89" s="118">
        <v>0</v>
      </c>
      <c r="H89" s="118">
        <v>0</v>
      </c>
      <c r="I89" s="118">
        <v>0</v>
      </c>
    </row>
    <row r="90" spans="1:9" ht="15" customHeight="1" x14ac:dyDescent="0.25">
      <c r="A90" s="243">
        <v>561</v>
      </c>
      <c r="B90" s="243"/>
      <c r="C90" s="243"/>
      <c r="D90" s="90" t="s">
        <v>78</v>
      </c>
      <c r="E90" s="109">
        <f>E91+E94</f>
        <v>1739511.39</v>
      </c>
      <c r="F90" s="110">
        <f>F91+F94</f>
        <v>19459</v>
      </c>
      <c r="G90" s="93">
        <f>G91+G94</f>
        <v>0</v>
      </c>
      <c r="H90" s="93">
        <f>H91+H94</f>
        <v>0</v>
      </c>
      <c r="I90" s="93">
        <f>I91+I94</f>
        <v>0</v>
      </c>
    </row>
    <row r="91" spans="1:9" x14ac:dyDescent="0.25">
      <c r="A91" s="242">
        <v>3</v>
      </c>
      <c r="B91" s="242"/>
      <c r="C91" s="242"/>
      <c r="D91" s="96" t="s">
        <v>43</v>
      </c>
      <c r="E91" s="111">
        <f>E92+E93</f>
        <v>126305.19</v>
      </c>
      <c r="F91" s="112">
        <f>F92+F93</f>
        <v>19459</v>
      </c>
      <c r="G91" s="99">
        <f>G92+G93</f>
        <v>0</v>
      </c>
      <c r="H91" s="99">
        <f>H92+H93</f>
        <v>0</v>
      </c>
      <c r="I91" s="99">
        <f>I92+I93</f>
        <v>0</v>
      </c>
    </row>
    <row r="92" spans="1:9" ht="15" customHeight="1" x14ac:dyDescent="0.25">
      <c r="A92" s="241">
        <v>31</v>
      </c>
      <c r="B92" s="241"/>
      <c r="C92" s="241"/>
      <c r="D92" s="101" t="s">
        <v>44</v>
      </c>
      <c r="E92" s="113">
        <v>37457.980000000003</v>
      </c>
      <c r="F92" s="114">
        <v>5067</v>
      </c>
      <c r="G92" s="118">
        <v>0</v>
      </c>
      <c r="H92" s="118">
        <v>0</v>
      </c>
      <c r="I92" s="118">
        <v>0</v>
      </c>
    </row>
    <row r="93" spans="1:9" ht="15" customHeight="1" x14ac:dyDescent="0.25">
      <c r="A93" s="241">
        <v>32</v>
      </c>
      <c r="B93" s="241"/>
      <c r="C93" s="241"/>
      <c r="D93" s="101" t="s">
        <v>45</v>
      </c>
      <c r="E93" s="113">
        <v>88847.21</v>
      </c>
      <c r="F93" s="114">
        <v>14392</v>
      </c>
      <c r="G93" s="118">
        <v>0</v>
      </c>
      <c r="H93" s="118">
        <v>0</v>
      </c>
      <c r="I93" s="118">
        <v>0</v>
      </c>
    </row>
    <row r="94" spans="1:9" ht="27.75" customHeight="1" x14ac:dyDescent="0.25">
      <c r="A94" s="242">
        <v>4</v>
      </c>
      <c r="B94" s="242"/>
      <c r="C94" s="242"/>
      <c r="D94" s="96" t="s">
        <v>48</v>
      </c>
      <c r="E94" s="111">
        <f>E95</f>
        <v>1613206.2</v>
      </c>
      <c r="F94" s="112">
        <f>F95</f>
        <v>0</v>
      </c>
      <c r="G94" s="99">
        <f>G95</f>
        <v>0</v>
      </c>
      <c r="H94" s="99">
        <f>H95</f>
        <v>0</v>
      </c>
      <c r="I94" s="99">
        <f>I95</f>
        <v>0</v>
      </c>
    </row>
    <row r="95" spans="1:9" s="22" customFormat="1" ht="27.75" customHeight="1" x14ac:dyDescent="0.25">
      <c r="A95" s="241">
        <v>42</v>
      </c>
      <c r="B95" s="241"/>
      <c r="C95" s="241"/>
      <c r="D95" s="101" t="s">
        <v>50</v>
      </c>
      <c r="E95" s="113">
        <v>1613206.2</v>
      </c>
      <c r="F95" s="114">
        <v>0</v>
      </c>
      <c r="G95" s="118">
        <v>0</v>
      </c>
      <c r="H95" s="118">
        <v>0</v>
      </c>
      <c r="I95" s="118">
        <v>0</v>
      </c>
    </row>
    <row r="96" spans="1:9" ht="30" customHeight="1" x14ac:dyDescent="0.25">
      <c r="A96" s="248" t="s">
        <v>132</v>
      </c>
      <c r="B96" s="248"/>
      <c r="C96" s="248"/>
      <c r="D96" s="119" t="s">
        <v>133</v>
      </c>
      <c r="E96" s="120">
        <f>E97+E127+E137+E156</f>
        <v>253786428.13000003</v>
      </c>
      <c r="F96" s="121">
        <f>F97+F127+F137+F156</f>
        <v>275215251</v>
      </c>
      <c r="G96" s="121">
        <f>G97+G127+G137+G156</f>
        <v>283712622.27999997</v>
      </c>
      <c r="H96" s="121">
        <f>H97+H127+H137+H156</f>
        <v>309350270.99000001</v>
      </c>
      <c r="I96" s="121">
        <f>I97+I127+I137+I156</f>
        <v>335736844</v>
      </c>
    </row>
    <row r="97" spans="1:9" ht="15" customHeight="1" x14ac:dyDescent="0.25">
      <c r="A97" s="244" t="s">
        <v>134</v>
      </c>
      <c r="B97" s="244"/>
      <c r="C97" s="244"/>
      <c r="D97" s="83" t="s">
        <v>135</v>
      </c>
      <c r="E97" s="115">
        <f>E98+E102+E108+E119+E123</f>
        <v>253673169.83000001</v>
      </c>
      <c r="F97" s="116">
        <f>F98+F102+F108+F119+F123</f>
        <v>275038933</v>
      </c>
      <c r="G97" s="86">
        <f>G98+G102+G108+G119+G123+G114</f>
        <v>282381177</v>
      </c>
      <c r="H97" s="86">
        <f>H98+H102+H108+H119+H123+H114</f>
        <v>308695006</v>
      </c>
      <c r="I97" s="86">
        <f>I98+I102+I108+I119+I123+I114</f>
        <v>335568860</v>
      </c>
    </row>
    <row r="98" spans="1:9" x14ac:dyDescent="0.25">
      <c r="A98" s="243">
        <v>11</v>
      </c>
      <c r="B98" s="243"/>
      <c r="C98" s="243"/>
      <c r="D98" s="90" t="s">
        <v>53</v>
      </c>
      <c r="E98" s="109">
        <f>E99</f>
        <v>16388850</v>
      </c>
      <c r="F98" s="110">
        <f>F99</f>
        <v>1592779</v>
      </c>
      <c r="G98" s="93">
        <f>G99</f>
        <v>0</v>
      </c>
      <c r="H98" s="93">
        <f>H99</f>
        <v>218877</v>
      </c>
      <c r="I98" s="93">
        <f>I99</f>
        <v>525304</v>
      </c>
    </row>
    <row r="99" spans="1:9" ht="15" customHeight="1" x14ac:dyDescent="0.25">
      <c r="A99" s="242">
        <v>3</v>
      </c>
      <c r="B99" s="242"/>
      <c r="C99" s="242"/>
      <c r="D99" s="96" t="s">
        <v>43</v>
      </c>
      <c r="E99" s="111">
        <f>E100+E101</f>
        <v>16388850</v>
      </c>
      <c r="F99" s="112">
        <f>F100+F101</f>
        <v>1592779</v>
      </c>
      <c r="G99" s="99">
        <f>G100+G101</f>
        <v>0</v>
      </c>
      <c r="H99" s="99">
        <f>H100+H101</f>
        <v>218877</v>
      </c>
      <c r="I99" s="99">
        <f>I100+I101</f>
        <v>525304</v>
      </c>
    </row>
    <row r="100" spans="1:9" ht="15" customHeight="1" x14ac:dyDescent="0.25">
      <c r="A100" s="241">
        <v>31</v>
      </c>
      <c r="B100" s="241"/>
      <c r="C100" s="241"/>
      <c r="D100" s="101" t="s">
        <v>44</v>
      </c>
      <c r="E100" s="113">
        <v>54243</v>
      </c>
      <c r="F100" s="201">
        <v>210133</v>
      </c>
      <c r="G100" s="118">
        <v>0</v>
      </c>
      <c r="H100" s="118">
        <v>0</v>
      </c>
      <c r="I100" s="118">
        <v>0</v>
      </c>
    </row>
    <row r="101" spans="1:9" ht="15" customHeight="1" x14ac:dyDescent="0.25">
      <c r="A101" s="241">
        <v>32</v>
      </c>
      <c r="B101" s="241"/>
      <c r="C101" s="241"/>
      <c r="D101" s="101" t="s">
        <v>45</v>
      </c>
      <c r="E101" s="113">
        <v>16334607</v>
      </c>
      <c r="F101" s="201">
        <v>1382646</v>
      </c>
      <c r="G101" s="118">
        <v>0</v>
      </c>
      <c r="H101" s="118">
        <v>218877</v>
      </c>
      <c r="I101" s="118">
        <v>525304</v>
      </c>
    </row>
    <row r="102" spans="1:9" ht="15" customHeight="1" x14ac:dyDescent="0.25">
      <c r="A102" s="243">
        <v>31</v>
      </c>
      <c r="B102" s="243"/>
      <c r="C102" s="243"/>
      <c r="D102" s="90" t="s">
        <v>55</v>
      </c>
      <c r="E102" s="109">
        <f>E103</f>
        <v>553872.22</v>
      </c>
      <c r="F102" s="110">
        <f>F103</f>
        <v>645005</v>
      </c>
      <c r="G102" s="93">
        <f>G103</f>
        <v>337733</v>
      </c>
      <c r="H102" s="93">
        <f>H103</f>
        <v>332933</v>
      </c>
      <c r="I102" s="93">
        <f>I103</f>
        <v>332933</v>
      </c>
    </row>
    <row r="103" spans="1:9" ht="15" customHeight="1" x14ac:dyDescent="0.25">
      <c r="A103" s="242">
        <v>3</v>
      </c>
      <c r="B103" s="242"/>
      <c r="C103" s="242"/>
      <c r="D103" s="96" t="s">
        <v>43</v>
      </c>
      <c r="E103" s="111">
        <f>E105+E106+E107+E104</f>
        <v>553872.22</v>
      </c>
      <c r="F103" s="112">
        <f>F105+F106+F107+F104</f>
        <v>645005</v>
      </c>
      <c r="G103" s="112">
        <f>G105+G106+G107+G104</f>
        <v>337733</v>
      </c>
      <c r="H103" s="112">
        <f>H105+H106+H107+H104</f>
        <v>332933</v>
      </c>
      <c r="I103" s="112">
        <f>I105+I106+I107+I104</f>
        <v>332933</v>
      </c>
    </row>
    <row r="104" spans="1:9" ht="15" customHeight="1" x14ac:dyDescent="0.25">
      <c r="A104" s="241">
        <v>31</v>
      </c>
      <c r="B104" s="241"/>
      <c r="C104" s="241"/>
      <c r="D104" s="101" t="s">
        <v>44</v>
      </c>
      <c r="E104" s="113">
        <v>0</v>
      </c>
      <c r="F104" s="114">
        <v>0</v>
      </c>
      <c r="G104" s="118">
        <v>13100</v>
      </c>
      <c r="H104" s="118">
        <v>13100</v>
      </c>
      <c r="I104" s="118">
        <v>13100</v>
      </c>
    </row>
    <row r="105" spans="1:9" x14ac:dyDescent="0.25">
      <c r="A105" s="241">
        <v>32</v>
      </c>
      <c r="B105" s="241"/>
      <c r="C105" s="241"/>
      <c r="D105" s="101" t="s">
        <v>45</v>
      </c>
      <c r="E105" s="113">
        <v>553872.22</v>
      </c>
      <c r="F105" s="114">
        <v>611474</v>
      </c>
      <c r="G105" s="118">
        <v>324233</v>
      </c>
      <c r="H105" s="118">
        <v>319433</v>
      </c>
      <c r="I105" s="118">
        <v>319433</v>
      </c>
    </row>
    <row r="106" spans="1:9" ht="15" customHeight="1" x14ac:dyDescent="0.25">
      <c r="A106" s="241">
        <v>34</v>
      </c>
      <c r="B106" s="241"/>
      <c r="C106" s="241"/>
      <c r="D106" s="101" t="s">
        <v>46</v>
      </c>
      <c r="E106" s="113">
        <v>0</v>
      </c>
      <c r="F106" s="114">
        <v>33398</v>
      </c>
      <c r="G106" s="118">
        <v>300</v>
      </c>
      <c r="H106" s="118">
        <v>300</v>
      </c>
      <c r="I106" s="118">
        <v>300</v>
      </c>
    </row>
    <row r="107" spans="1:9" ht="15" customHeight="1" x14ac:dyDescent="0.25">
      <c r="A107" s="241">
        <v>38</v>
      </c>
      <c r="B107" s="241"/>
      <c r="C107" s="241"/>
      <c r="D107" s="101" t="s">
        <v>47</v>
      </c>
      <c r="E107" s="113">
        <v>0</v>
      </c>
      <c r="F107" s="114">
        <v>133</v>
      </c>
      <c r="G107" s="118">
        <v>100</v>
      </c>
      <c r="H107" s="118">
        <v>100</v>
      </c>
      <c r="I107" s="118">
        <v>100</v>
      </c>
    </row>
    <row r="108" spans="1:9" x14ac:dyDescent="0.25">
      <c r="A108" s="243">
        <v>43</v>
      </c>
      <c r="B108" s="243"/>
      <c r="C108" s="243"/>
      <c r="D108" s="90" t="s">
        <v>57</v>
      </c>
      <c r="E108" s="109">
        <f>E109</f>
        <v>214914408.70000002</v>
      </c>
      <c r="F108" s="110">
        <f>F109</f>
        <v>256724883</v>
      </c>
      <c r="G108" s="93">
        <f>G109</f>
        <v>281492273</v>
      </c>
      <c r="H108" s="93">
        <f>H109</f>
        <v>307865536</v>
      </c>
      <c r="I108" s="93">
        <f>I109</f>
        <v>334471638</v>
      </c>
    </row>
    <row r="109" spans="1:9" ht="15" customHeight="1" x14ac:dyDescent="0.25">
      <c r="A109" s="242">
        <v>3</v>
      </c>
      <c r="B109" s="242"/>
      <c r="C109" s="242"/>
      <c r="D109" s="96" t="s">
        <v>43</v>
      </c>
      <c r="E109" s="111">
        <f>SUM(E110:E113)</f>
        <v>214914408.70000002</v>
      </c>
      <c r="F109" s="112">
        <f>SUM(F110:F113)</f>
        <v>256724883</v>
      </c>
      <c r="G109" s="99">
        <f>SUM(G110:G113)</f>
        <v>281492273</v>
      </c>
      <c r="H109" s="99">
        <f>SUM(H110:H113)</f>
        <v>307865536</v>
      </c>
      <c r="I109" s="99">
        <f>SUM(I110:I113)</f>
        <v>334471638</v>
      </c>
    </row>
    <row r="110" spans="1:9" x14ac:dyDescent="0.25">
      <c r="A110" s="241">
        <v>31</v>
      </c>
      <c r="B110" s="241"/>
      <c r="C110" s="241"/>
      <c r="D110" s="101" t="s">
        <v>44</v>
      </c>
      <c r="E110" s="113">
        <v>115608395.77</v>
      </c>
      <c r="F110" s="114">
        <v>143614384</v>
      </c>
      <c r="G110" s="118">
        <v>164462374</v>
      </c>
      <c r="H110" s="118">
        <v>169289825</v>
      </c>
      <c r="I110" s="118">
        <v>174260580</v>
      </c>
    </row>
    <row r="111" spans="1:9" x14ac:dyDescent="0.25">
      <c r="A111" s="241">
        <v>32</v>
      </c>
      <c r="B111" s="241"/>
      <c r="C111" s="241"/>
      <c r="D111" s="101" t="s">
        <v>45</v>
      </c>
      <c r="E111" s="113">
        <v>97657421.780000001</v>
      </c>
      <c r="F111" s="114">
        <v>112434898</v>
      </c>
      <c r="G111" s="118">
        <v>116432798</v>
      </c>
      <c r="H111" s="118">
        <v>137978610</v>
      </c>
      <c r="I111" s="118">
        <v>159613957</v>
      </c>
    </row>
    <row r="112" spans="1:9" ht="15" customHeight="1" x14ac:dyDescent="0.25">
      <c r="A112" s="241">
        <v>34</v>
      </c>
      <c r="B112" s="241"/>
      <c r="C112" s="241"/>
      <c r="D112" s="101" t="s">
        <v>46</v>
      </c>
      <c r="E112" s="113">
        <v>915606.07</v>
      </c>
      <c r="F112" s="114">
        <v>530601</v>
      </c>
      <c r="G112" s="118">
        <v>462101</v>
      </c>
      <c r="H112" s="118">
        <v>462101</v>
      </c>
      <c r="I112" s="118">
        <v>462101</v>
      </c>
    </row>
    <row r="113" spans="1:10" ht="15" customHeight="1" x14ac:dyDescent="0.25">
      <c r="A113" s="241">
        <v>38</v>
      </c>
      <c r="B113" s="241"/>
      <c r="C113" s="241"/>
      <c r="D113" s="101" t="s">
        <v>47</v>
      </c>
      <c r="E113" s="113">
        <v>732985.08</v>
      </c>
      <c r="F113" s="114">
        <v>145000</v>
      </c>
      <c r="G113" s="118">
        <v>135000</v>
      </c>
      <c r="H113" s="118">
        <v>135000</v>
      </c>
      <c r="I113" s="118">
        <v>135000</v>
      </c>
    </row>
    <row r="114" spans="1:10" ht="15" customHeight="1" x14ac:dyDescent="0.25">
      <c r="A114" s="243">
        <v>51</v>
      </c>
      <c r="B114" s="243"/>
      <c r="C114" s="243"/>
      <c r="D114" s="90" t="s">
        <v>59</v>
      </c>
      <c r="E114" s="109">
        <f>E115</f>
        <v>0</v>
      </c>
      <c r="F114" s="109">
        <f>F115</f>
        <v>0</v>
      </c>
      <c r="G114" s="110">
        <f>G115</f>
        <v>159407</v>
      </c>
      <c r="H114" s="110">
        <f>H115</f>
        <v>85294</v>
      </c>
      <c r="I114" s="110">
        <f>I115</f>
        <v>57837</v>
      </c>
    </row>
    <row r="115" spans="1:10" ht="15" customHeight="1" x14ac:dyDescent="0.25">
      <c r="A115" s="242">
        <v>3</v>
      </c>
      <c r="B115" s="242"/>
      <c r="C115" s="242"/>
      <c r="D115" s="96" t="s">
        <v>43</v>
      </c>
      <c r="E115" s="111">
        <f>E116+E117+E118</f>
        <v>0</v>
      </c>
      <c r="F115" s="111">
        <f>F116+F117+F118</f>
        <v>0</v>
      </c>
      <c r="G115" s="112">
        <f>G116+G117+G118</f>
        <v>159407</v>
      </c>
      <c r="H115" s="112">
        <f>H116+H117+H118</f>
        <v>85294</v>
      </c>
      <c r="I115" s="112">
        <f>I116+I117+I118</f>
        <v>57837</v>
      </c>
    </row>
    <row r="116" spans="1:10" ht="15" customHeight="1" x14ac:dyDescent="0.25">
      <c r="A116" s="241">
        <v>31</v>
      </c>
      <c r="B116" s="241"/>
      <c r="C116" s="241"/>
      <c r="D116" s="101" t="s">
        <v>44</v>
      </c>
      <c r="E116" s="113">
        <v>0</v>
      </c>
      <c r="F116" s="114">
        <v>0</v>
      </c>
      <c r="G116" s="118">
        <v>52401</v>
      </c>
      <c r="H116" s="118">
        <v>52401</v>
      </c>
      <c r="I116" s="118">
        <v>52401</v>
      </c>
    </row>
    <row r="117" spans="1:10" ht="15" customHeight="1" x14ac:dyDescent="0.25">
      <c r="A117" s="241">
        <v>32</v>
      </c>
      <c r="B117" s="241"/>
      <c r="C117" s="241"/>
      <c r="D117" s="101" t="s">
        <v>45</v>
      </c>
      <c r="E117" s="113">
        <v>0</v>
      </c>
      <c r="F117" s="114">
        <v>0</v>
      </c>
      <c r="G117" s="118">
        <v>24636</v>
      </c>
      <c r="H117" s="118">
        <v>5436</v>
      </c>
      <c r="I117" s="118">
        <v>5436</v>
      </c>
    </row>
    <row r="118" spans="1:10" ht="25.5" x14ac:dyDescent="0.25">
      <c r="A118" s="241">
        <v>36</v>
      </c>
      <c r="B118" s="241"/>
      <c r="C118" s="241"/>
      <c r="D118" s="101" t="s">
        <v>136</v>
      </c>
      <c r="E118" s="113">
        <v>0</v>
      </c>
      <c r="F118" s="114">
        <v>0</v>
      </c>
      <c r="G118" s="118">
        <v>82370</v>
      </c>
      <c r="H118" s="118">
        <v>27457</v>
      </c>
      <c r="I118" s="118">
        <v>0</v>
      </c>
    </row>
    <row r="119" spans="1:10" x14ac:dyDescent="0.25">
      <c r="A119" s="243">
        <v>52</v>
      </c>
      <c r="B119" s="243"/>
      <c r="C119" s="243"/>
      <c r="D119" s="90" t="s">
        <v>60</v>
      </c>
      <c r="E119" s="109">
        <f>E120</f>
        <v>21686521.010000002</v>
      </c>
      <c r="F119" s="110">
        <f>F120</f>
        <v>15804537</v>
      </c>
      <c r="G119" s="93">
        <f>G120</f>
        <v>210616</v>
      </c>
      <c r="H119" s="93">
        <f>H120</f>
        <v>11218</v>
      </c>
      <c r="I119" s="93">
        <f>I120</f>
        <v>0</v>
      </c>
      <c r="J119" s="15"/>
    </row>
    <row r="120" spans="1:10" x14ac:dyDescent="0.25">
      <c r="A120" s="242">
        <v>3</v>
      </c>
      <c r="B120" s="242"/>
      <c r="C120" s="242"/>
      <c r="D120" s="96" t="s">
        <v>43</v>
      </c>
      <c r="E120" s="111">
        <f>E121+E122</f>
        <v>21686521.010000002</v>
      </c>
      <c r="F120" s="112">
        <f>F121+F122</f>
        <v>15804537</v>
      </c>
      <c r="G120" s="99">
        <f>G121+G122</f>
        <v>210616</v>
      </c>
      <c r="H120" s="99">
        <f>H121+H122</f>
        <v>11218</v>
      </c>
      <c r="I120" s="99">
        <f>I121+I122</f>
        <v>0</v>
      </c>
    </row>
    <row r="121" spans="1:10" ht="15" customHeight="1" x14ac:dyDescent="0.25">
      <c r="A121" s="241">
        <v>31</v>
      </c>
      <c r="B121" s="241"/>
      <c r="C121" s="241"/>
      <c r="D121" s="101" t="s">
        <v>44</v>
      </c>
      <c r="E121" s="113">
        <v>525527.21</v>
      </c>
      <c r="F121" s="114">
        <v>986246</v>
      </c>
      <c r="G121" s="118">
        <v>22883</v>
      </c>
      <c r="H121" s="118">
        <v>7628</v>
      </c>
      <c r="I121" s="118">
        <v>0</v>
      </c>
    </row>
    <row r="122" spans="1:10" ht="15" customHeight="1" x14ac:dyDescent="0.25">
      <c r="A122" s="241">
        <v>32</v>
      </c>
      <c r="B122" s="241"/>
      <c r="C122" s="241"/>
      <c r="D122" s="101" t="s">
        <v>45</v>
      </c>
      <c r="E122" s="113">
        <v>21160993.800000001</v>
      </c>
      <c r="F122" s="114">
        <v>14818291</v>
      </c>
      <c r="G122" s="118">
        <v>187733</v>
      </c>
      <c r="H122" s="118">
        <v>3590</v>
      </c>
      <c r="I122" s="118">
        <v>0</v>
      </c>
    </row>
    <row r="123" spans="1:10" x14ac:dyDescent="0.25">
      <c r="A123" s="243">
        <v>61</v>
      </c>
      <c r="B123" s="243"/>
      <c r="C123" s="243"/>
      <c r="D123" s="90" t="s">
        <v>66</v>
      </c>
      <c r="E123" s="109">
        <f>E124</f>
        <v>129517.9</v>
      </c>
      <c r="F123" s="110">
        <f>F124</f>
        <v>271729</v>
      </c>
      <c r="G123" s="93">
        <f>G124</f>
        <v>181148</v>
      </c>
      <c r="H123" s="93">
        <f>H124</f>
        <v>181148</v>
      </c>
      <c r="I123" s="93">
        <f>I124</f>
        <v>181148</v>
      </c>
    </row>
    <row r="124" spans="1:10" x14ac:dyDescent="0.25">
      <c r="A124" s="242">
        <v>3</v>
      </c>
      <c r="B124" s="242"/>
      <c r="C124" s="242"/>
      <c r="D124" s="96" t="s">
        <v>43</v>
      </c>
      <c r="E124" s="111">
        <f>E125+E126</f>
        <v>129517.9</v>
      </c>
      <c r="F124" s="112">
        <f>F125+F126</f>
        <v>271729</v>
      </c>
      <c r="G124" s="99">
        <f>G125+G126</f>
        <v>181148</v>
      </c>
      <c r="H124" s="99">
        <f>H125+H126</f>
        <v>181148</v>
      </c>
      <c r="I124" s="99">
        <f>I125+I126</f>
        <v>181148</v>
      </c>
    </row>
    <row r="125" spans="1:10" x14ac:dyDescent="0.25">
      <c r="A125" s="241">
        <v>31</v>
      </c>
      <c r="B125" s="241"/>
      <c r="C125" s="241"/>
      <c r="D125" s="101" t="s">
        <v>44</v>
      </c>
      <c r="E125" s="113">
        <v>2530.04</v>
      </c>
      <c r="F125" s="114">
        <v>3500</v>
      </c>
      <c r="G125" s="118">
        <v>100</v>
      </c>
      <c r="H125" s="118">
        <v>100</v>
      </c>
      <c r="I125" s="118">
        <v>100</v>
      </c>
    </row>
    <row r="126" spans="1:10" ht="15" customHeight="1" x14ac:dyDescent="0.25">
      <c r="A126" s="241">
        <v>32</v>
      </c>
      <c r="B126" s="241"/>
      <c r="C126" s="241"/>
      <c r="D126" s="101" t="s">
        <v>45</v>
      </c>
      <c r="E126" s="113">
        <v>126987.86</v>
      </c>
      <c r="F126" s="114">
        <v>268229</v>
      </c>
      <c r="G126" s="118">
        <v>181048</v>
      </c>
      <c r="H126" s="118">
        <v>181048</v>
      </c>
      <c r="I126" s="118">
        <v>181048</v>
      </c>
    </row>
    <row r="127" spans="1:10" ht="39.75" customHeight="1" x14ac:dyDescent="0.25">
      <c r="A127" s="244" t="s">
        <v>137</v>
      </c>
      <c r="B127" s="244"/>
      <c r="C127" s="244"/>
      <c r="D127" s="83" t="s">
        <v>138</v>
      </c>
      <c r="E127" s="115">
        <f>E128+E134</f>
        <v>77603.81</v>
      </c>
      <c r="F127" s="115">
        <f>F128+F134</f>
        <v>176318</v>
      </c>
      <c r="G127" s="115">
        <f>G128+G134</f>
        <v>161318</v>
      </c>
      <c r="H127" s="115">
        <f>H128+H134</f>
        <v>167984</v>
      </c>
      <c r="I127" s="115">
        <f>I128+I134</f>
        <v>167984</v>
      </c>
    </row>
    <row r="128" spans="1:10" ht="15" customHeight="1" x14ac:dyDescent="0.25">
      <c r="A128" s="243">
        <v>11</v>
      </c>
      <c r="B128" s="243"/>
      <c r="C128" s="243"/>
      <c r="D128" s="90" t="s">
        <v>53</v>
      </c>
      <c r="E128" s="109">
        <f>E129+E131</f>
        <v>77345.19</v>
      </c>
      <c r="F128" s="109">
        <f>F129+F131</f>
        <v>176318</v>
      </c>
      <c r="G128" s="109">
        <f>G129+G131</f>
        <v>161318</v>
      </c>
      <c r="H128" s="109">
        <f>H129+H131</f>
        <v>167984</v>
      </c>
      <c r="I128" s="109">
        <f>I129+I131</f>
        <v>167984</v>
      </c>
    </row>
    <row r="129" spans="1:9" ht="15" customHeight="1" x14ac:dyDescent="0.25">
      <c r="A129" s="242">
        <v>3</v>
      </c>
      <c r="B129" s="242"/>
      <c r="C129" s="242"/>
      <c r="D129" s="96" t="s">
        <v>43</v>
      </c>
      <c r="E129" s="111">
        <f>E130</f>
        <v>76775.94</v>
      </c>
      <c r="F129" s="112">
        <f>F130</f>
        <v>160318</v>
      </c>
      <c r="G129" s="99">
        <f>G130</f>
        <v>160318</v>
      </c>
      <c r="H129" s="99">
        <f>H130</f>
        <v>166984</v>
      </c>
      <c r="I129" s="99">
        <f>I130</f>
        <v>166984</v>
      </c>
    </row>
    <row r="130" spans="1:9" ht="15" customHeight="1" x14ac:dyDescent="0.25">
      <c r="A130" s="241">
        <v>32</v>
      </c>
      <c r="B130" s="241"/>
      <c r="C130" s="241"/>
      <c r="D130" s="101" t="s">
        <v>45</v>
      </c>
      <c r="E130" s="113">
        <v>76775.94</v>
      </c>
      <c r="F130" s="114">
        <v>160318</v>
      </c>
      <c r="G130" s="118">
        <v>160318</v>
      </c>
      <c r="H130" s="118">
        <v>166984</v>
      </c>
      <c r="I130" s="118">
        <v>166984</v>
      </c>
    </row>
    <row r="131" spans="1:9" ht="27.75" customHeight="1" x14ac:dyDescent="0.25">
      <c r="A131" s="242">
        <v>4</v>
      </c>
      <c r="B131" s="242"/>
      <c r="C131" s="242"/>
      <c r="D131" s="96" t="s">
        <v>48</v>
      </c>
      <c r="E131" s="111">
        <f>E132+E133</f>
        <v>569.25</v>
      </c>
      <c r="F131" s="112">
        <f>F132+F133</f>
        <v>16000</v>
      </c>
      <c r="G131" s="99">
        <f>G132+G133</f>
        <v>1000</v>
      </c>
      <c r="H131" s="99">
        <f>H132+H133</f>
        <v>1000</v>
      </c>
      <c r="I131" s="99">
        <f>I132+I133</f>
        <v>1000</v>
      </c>
    </row>
    <row r="132" spans="1:9" ht="27.75" customHeight="1" x14ac:dyDescent="0.25">
      <c r="A132" s="241">
        <v>42</v>
      </c>
      <c r="B132" s="241"/>
      <c r="C132" s="241"/>
      <c r="D132" s="101" t="s">
        <v>50</v>
      </c>
      <c r="E132" s="113">
        <v>569.25</v>
      </c>
      <c r="F132" s="114">
        <v>16000</v>
      </c>
      <c r="G132" s="118">
        <v>1000</v>
      </c>
      <c r="H132" s="118">
        <v>1000</v>
      </c>
      <c r="I132" s="118">
        <v>1000</v>
      </c>
    </row>
    <row r="133" spans="1:9" ht="27.75" customHeight="1" x14ac:dyDescent="0.25">
      <c r="A133" s="241">
        <v>45</v>
      </c>
      <c r="B133" s="241"/>
      <c r="C133" s="241"/>
      <c r="D133" s="101" t="s">
        <v>57</v>
      </c>
      <c r="E133" s="113">
        <v>0</v>
      </c>
      <c r="F133" s="114">
        <v>0</v>
      </c>
      <c r="G133" s="118">
        <v>0</v>
      </c>
      <c r="H133" s="118">
        <v>0</v>
      </c>
      <c r="I133" s="118">
        <v>0</v>
      </c>
    </row>
    <row r="134" spans="1:9" s="15" customFormat="1" ht="27.75" customHeight="1" x14ac:dyDescent="0.25">
      <c r="A134" s="245">
        <v>43</v>
      </c>
      <c r="B134" s="245"/>
      <c r="C134" s="245"/>
      <c r="D134" s="181" t="s">
        <v>57</v>
      </c>
      <c r="E134" s="182">
        <f t="shared" ref="E134:I135" si="1">E135</f>
        <v>258.62</v>
      </c>
      <c r="F134" s="183">
        <f t="shared" si="1"/>
        <v>0</v>
      </c>
      <c r="G134" s="184">
        <f t="shared" si="1"/>
        <v>0</v>
      </c>
      <c r="H134" s="184">
        <f t="shared" si="1"/>
        <v>0</v>
      </c>
      <c r="I134" s="184">
        <f t="shared" si="1"/>
        <v>0</v>
      </c>
    </row>
    <row r="135" spans="1:9" s="15" customFormat="1" ht="27.75" customHeight="1" x14ac:dyDescent="0.25">
      <c r="A135" s="246">
        <v>3</v>
      </c>
      <c r="B135" s="246"/>
      <c r="C135" s="246"/>
      <c r="D135" s="185" t="s">
        <v>43</v>
      </c>
      <c r="E135" s="186">
        <f t="shared" si="1"/>
        <v>258.62</v>
      </c>
      <c r="F135" s="187">
        <f t="shared" si="1"/>
        <v>0</v>
      </c>
      <c r="G135" s="188">
        <f t="shared" si="1"/>
        <v>0</v>
      </c>
      <c r="H135" s="188">
        <f t="shared" si="1"/>
        <v>0</v>
      </c>
      <c r="I135" s="188">
        <f t="shared" si="1"/>
        <v>0</v>
      </c>
    </row>
    <row r="136" spans="1:9" s="15" customFormat="1" ht="27.75" customHeight="1" x14ac:dyDescent="0.25">
      <c r="A136" s="247">
        <v>32</v>
      </c>
      <c r="B136" s="247"/>
      <c r="C136" s="247"/>
      <c r="D136" s="189" t="s">
        <v>45</v>
      </c>
      <c r="E136" s="190">
        <v>258.62</v>
      </c>
      <c r="F136" s="191">
        <v>0</v>
      </c>
      <c r="G136" s="192">
        <v>0</v>
      </c>
      <c r="H136" s="192">
        <v>0</v>
      </c>
      <c r="I136" s="180">
        <v>0</v>
      </c>
    </row>
    <row r="137" spans="1:9" ht="39" customHeight="1" x14ac:dyDescent="0.25">
      <c r="A137" s="244" t="s">
        <v>139</v>
      </c>
      <c r="B137" s="244"/>
      <c r="C137" s="244"/>
      <c r="D137" s="83" t="s">
        <v>140</v>
      </c>
      <c r="E137" s="115">
        <f>E138+E144+E150</f>
        <v>35654.49</v>
      </c>
      <c r="F137" s="116">
        <f>F138+F144+F150</f>
        <v>0</v>
      </c>
      <c r="G137" s="86">
        <f>G138+G144+G150</f>
        <v>0</v>
      </c>
      <c r="H137" s="86">
        <f>H138+H144+H150</f>
        <v>0</v>
      </c>
      <c r="I137" s="86">
        <f>I138+I144+I150</f>
        <v>0</v>
      </c>
    </row>
    <row r="138" spans="1:9" ht="15" customHeight="1" x14ac:dyDescent="0.25">
      <c r="A138" s="243">
        <v>12</v>
      </c>
      <c r="B138" s="243"/>
      <c r="C138" s="243"/>
      <c r="D138" s="90" t="s">
        <v>54</v>
      </c>
      <c r="E138" s="109">
        <f>E139+E142</f>
        <v>0</v>
      </c>
      <c r="F138" s="110">
        <f>F139+F142</f>
        <v>0</v>
      </c>
      <c r="G138" s="93">
        <f>G139+G142</f>
        <v>0</v>
      </c>
      <c r="H138" s="93">
        <f>H139+H142</f>
        <v>0</v>
      </c>
      <c r="I138" s="93">
        <f>I139+I142</f>
        <v>0</v>
      </c>
    </row>
    <row r="139" spans="1:9" ht="15" customHeight="1" x14ac:dyDescent="0.25">
      <c r="A139" s="242">
        <v>3</v>
      </c>
      <c r="B139" s="242"/>
      <c r="C139" s="242"/>
      <c r="D139" s="96" t="s">
        <v>43</v>
      </c>
      <c r="E139" s="111">
        <f>E140+E141</f>
        <v>0</v>
      </c>
      <c r="F139" s="112">
        <f>F140+F141</f>
        <v>0</v>
      </c>
      <c r="G139" s="99">
        <f>G140+G141</f>
        <v>0</v>
      </c>
      <c r="H139" s="99">
        <f>H140+H141</f>
        <v>0</v>
      </c>
      <c r="I139" s="99">
        <f>I140+I141</f>
        <v>0</v>
      </c>
    </row>
    <row r="140" spans="1:9" ht="15" customHeight="1" x14ac:dyDescent="0.25">
      <c r="A140" s="241">
        <v>31</v>
      </c>
      <c r="B140" s="241"/>
      <c r="C140" s="241"/>
      <c r="D140" s="101" t="s">
        <v>44</v>
      </c>
      <c r="E140" s="113">
        <v>0</v>
      </c>
      <c r="F140" s="114">
        <v>0</v>
      </c>
      <c r="G140" s="118">
        <v>0</v>
      </c>
      <c r="H140" s="118">
        <v>0</v>
      </c>
      <c r="I140" s="118">
        <v>0</v>
      </c>
    </row>
    <row r="141" spans="1:9" ht="15" customHeight="1" x14ac:dyDescent="0.25">
      <c r="A141" s="241">
        <v>32</v>
      </c>
      <c r="B141" s="241"/>
      <c r="C141" s="241"/>
      <c r="D141" s="101" t="s">
        <v>45</v>
      </c>
      <c r="E141" s="113">
        <v>0</v>
      </c>
      <c r="F141" s="114">
        <v>0</v>
      </c>
      <c r="G141" s="118">
        <v>0</v>
      </c>
      <c r="H141" s="118">
        <v>0</v>
      </c>
      <c r="I141" s="118">
        <v>0</v>
      </c>
    </row>
    <row r="142" spans="1:9" ht="27.75" customHeight="1" x14ac:dyDescent="0.25">
      <c r="A142" s="242">
        <v>4</v>
      </c>
      <c r="B142" s="242"/>
      <c r="C142" s="242"/>
      <c r="D142" s="96" t="s">
        <v>48</v>
      </c>
      <c r="E142" s="111">
        <f>E143</f>
        <v>0</v>
      </c>
      <c r="F142" s="112">
        <f>F143</f>
        <v>0</v>
      </c>
      <c r="G142" s="99">
        <f>G143</f>
        <v>0</v>
      </c>
      <c r="H142" s="99">
        <f>H143</f>
        <v>0</v>
      </c>
      <c r="I142" s="99">
        <f>I143</f>
        <v>0</v>
      </c>
    </row>
    <row r="143" spans="1:9" ht="27.75" customHeight="1" x14ac:dyDescent="0.25">
      <c r="A143" s="241">
        <v>42</v>
      </c>
      <c r="B143" s="241"/>
      <c r="C143" s="241"/>
      <c r="D143" s="101" t="s">
        <v>50</v>
      </c>
      <c r="E143" s="113">
        <v>0</v>
      </c>
      <c r="F143" s="114">
        <v>0</v>
      </c>
      <c r="G143" s="118">
        <v>0</v>
      </c>
      <c r="H143" s="118">
        <v>0</v>
      </c>
      <c r="I143" s="118">
        <v>0</v>
      </c>
    </row>
    <row r="144" spans="1:9" ht="15" customHeight="1" x14ac:dyDescent="0.25">
      <c r="A144" s="243">
        <v>51</v>
      </c>
      <c r="B144" s="243"/>
      <c r="C144" s="243"/>
      <c r="D144" s="90" t="s">
        <v>59</v>
      </c>
      <c r="E144" s="109">
        <f>E145+E148</f>
        <v>0</v>
      </c>
      <c r="F144" s="110">
        <f>F145+F148</f>
        <v>0</v>
      </c>
      <c r="G144" s="93">
        <f>G145+G148</f>
        <v>0</v>
      </c>
      <c r="H144" s="93">
        <f>H145+H148</f>
        <v>0</v>
      </c>
      <c r="I144" s="93">
        <f>I145+I148</f>
        <v>0</v>
      </c>
    </row>
    <row r="145" spans="1:9" ht="15" customHeight="1" x14ac:dyDescent="0.25">
      <c r="A145" s="242">
        <v>3</v>
      </c>
      <c r="B145" s="242"/>
      <c r="C145" s="242"/>
      <c r="D145" s="96" t="s">
        <v>43</v>
      </c>
      <c r="E145" s="111">
        <f>E146+E147</f>
        <v>0</v>
      </c>
      <c r="F145" s="112">
        <f>F146+F147</f>
        <v>0</v>
      </c>
      <c r="G145" s="99">
        <f>G146+G147</f>
        <v>0</v>
      </c>
      <c r="H145" s="99">
        <f>H146+H147</f>
        <v>0</v>
      </c>
      <c r="I145" s="99">
        <f>I146+I147</f>
        <v>0</v>
      </c>
    </row>
    <row r="146" spans="1:9" ht="15" customHeight="1" x14ac:dyDescent="0.25">
      <c r="A146" s="241">
        <v>31</v>
      </c>
      <c r="B146" s="241"/>
      <c r="C146" s="241"/>
      <c r="D146" s="101" t="s">
        <v>44</v>
      </c>
      <c r="E146" s="113">
        <v>0</v>
      </c>
      <c r="F146" s="114">
        <v>0</v>
      </c>
      <c r="G146" s="118">
        <v>0</v>
      </c>
      <c r="H146" s="118">
        <v>0</v>
      </c>
      <c r="I146" s="118">
        <v>0</v>
      </c>
    </row>
    <row r="147" spans="1:9" ht="15" customHeight="1" x14ac:dyDescent="0.25">
      <c r="A147" s="241">
        <v>32</v>
      </c>
      <c r="B147" s="241"/>
      <c r="C147" s="241"/>
      <c r="D147" s="101" t="s">
        <v>45</v>
      </c>
      <c r="E147" s="113">
        <v>0</v>
      </c>
      <c r="F147" s="114">
        <v>0</v>
      </c>
      <c r="G147" s="118">
        <v>0</v>
      </c>
      <c r="H147" s="118">
        <v>0</v>
      </c>
      <c r="I147" s="118">
        <v>0</v>
      </c>
    </row>
    <row r="148" spans="1:9" ht="27.75" customHeight="1" x14ac:dyDescent="0.25">
      <c r="A148" s="242">
        <v>4</v>
      </c>
      <c r="B148" s="242"/>
      <c r="C148" s="242"/>
      <c r="D148" s="96" t="s">
        <v>48</v>
      </c>
      <c r="E148" s="111">
        <f>E149</f>
        <v>0</v>
      </c>
      <c r="F148" s="112">
        <f>F149</f>
        <v>0</v>
      </c>
      <c r="G148" s="99">
        <f>G149</f>
        <v>0</v>
      </c>
      <c r="H148" s="99">
        <f>H149</f>
        <v>0</v>
      </c>
      <c r="I148" s="99">
        <f>I149</f>
        <v>0</v>
      </c>
    </row>
    <row r="149" spans="1:9" ht="27.75" customHeight="1" x14ac:dyDescent="0.25">
      <c r="A149" s="241">
        <v>42</v>
      </c>
      <c r="B149" s="241"/>
      <c r="C149" s="241"/>
      <c r="D149" s="101" t="s">
        <v>50</v>
      </c>
      <c r="E149" s="113">
        <v>0</v>
      </c>
      <c r="F149" s="114">
        <v>0</v>
      </c>
      <c r="G149" s="118">
        <v>0</v>
      </c>
      <c r="H149" s="118">
        <v>0</v>
      </c>
      <c r="I149" s="118">
        <v>0</v>
      </c>
    </row>
    <row r="150" spans="1:9" ht="15" customHeight="1" x14ac:dyDescent="0.25">
      <c r="A150" s="243">
        <v>559</v>
      </c>
      <c r="B150" s="243"/>
      <c r="C150" s="243"/>
      <c r="D150" s="90" t="s">
        <v>141</v>
      </c>
      <c r="E150" s="109">
        <f>E151+E154</f>
        <v>35654.49</v>
      </c>
      <c r="F150" s="110">
        <f>F151+F154</f>
        <v>0</v>
      </c>
      <c r="G150" s="93">
        <f>G151+G154</f>
        <v>0</v>
      </c>
      <c r="H150" s="93">
        <f>H151+H154</f>
        <v>0</v>
      </c>
      <c r="I150" s="93">
        <f>I151+I154</f>
        <v>0</v>
      </c>
    </row>
    <row r="151" spans="1:9" ht="15" customHeight="1" x14ac:dyDescent="0.25">
      <c r="A151" s="242">
        <v>3</v>
      </c>
      <c r="B151" s="242"/>
      <c r="C151" s="242"/>
      <c r="D151" s="96" t="s">
        <v>43</v>
      </c>
      <c r="E151" s="111">
        <f>E152+E153</f>
        <v>27608.489999999998</v>
      </c>
      <c r="F151" s="112">
        <f>F152+F153</f>
        <v>0</v>
      </c>
      <c r="G151" s="99">
        <f>G152+G153</f>
        <v>0</v>
      </c>
      <c r="H151" s="99">
        <f>H152+H153</f>
        <v>0</v>
      </c>
      <c r="I151" s="99">
        <f>I152+I153</f>
        <v>0</v>
      </c>
    </row>
    <row r="152" spans="1:9" ht="15" customHeight="1" x14ac:dyDescent="0.25">
      <c r="A152" s="241">
        <v>31</v>
      </c>
      <c r="B152" s="241"/>
      <c r="C152" s="241"/>
      <c r="D152" s="101" t="s">
        <v>44</v>
      </c>
      <c r="E152" s="113">
        <v>11534</v>
      </c>
      <c r="F152" s="114">
        <v>0</v>
      </c>
      <c r="G152" s="118">
        <v>0</v>
      </c>
      <c r="H152" s="118">
        <v>0</v>
      </c>
      <c r="I152" s="118">
        <v>0</v>
      </c>
    </row>
    <row r="153" spans="1:9" ht="15" customHeight="1" x14ac:dyDescent="0.25">
      <c r="A153" s="241">
        <v>32</v>
      </c>
      <c r="B153" s="241"/>
      <c r="C153" s="241"/>
      <c r="D153" s="101" t="s">
        <v>45</v>
      </c>
      <c r="E153" s="113">
        <v>16074.49</v>
      </c>
      <c r="F153" s="114">
        <v>0</v>
      </c>
      <c r="G153" s="118">
        <v>0</v>
      </c>
      <c r="H153" s="118">
        <v>0</v>
      </c>
      <c r="I153" s="118">
        <v>0</v>
      </c>
    </row>
    <row r="154" spans="1:9" ht="27.75" customHeight="1" x14ac:dyDescent="0.25">
      <c r="A154" s="242">
        <v>4</v>
      </c>
      <c r="B154" s="242"/>
      <c r="C154" s="242"/>
      <c r="D154" s="96" t="s">
        <v>48</v>
      </c>
      <c r="E154" s="111">
        <f>E155</f>
        <v>8046</v>
      </c>
      <c r="F154" s="112">
        <f>F155</f>
        <v>0</v>
      </c>
      <c r="G154" s="99">
        <f>G155</f>
        <v>0</v>
      </c>
      <c r="H154" s="99">
        <f>H155</f>
        <v>0</v>
      </c>
      <c r="I154" s="99">
        <f>I155</f>
        <v>0</v>
      </c>
    </row>
    <row r="155" spans="1:9" ht="27.75" customHeight="1" x14ac:dyDescent="0.25">
      <c r="A155" s="241">
        <v>42</v>
      </c>
      <c r="B155" s="241"/>
      <c r="C155" s="241"/>
      <c r="D155" s="101" t="s">
        <v>50</v>
      </c>
      <c r="E155" s="113">
        <v>8046</v>
      </c>
      <c r="F155" s="114">
        <v>0</v>
      </c>
      <c r="G155" s="118">
        <v>0</v>
      </c>
      <c r="H155" s="118">
        <v>0</v>
      </c>
      <c r="I155" s="118">
        <v>0</v>
      </c>
    </row>
    <row r="156" spans="1:9" ht="97.5" customHeight="1" x14ac:dyDescent="0.25">
      <c r="A156" s="244" t="s">
        <v>142</v>
      </c>
      <c r="B156" s="244"/>
      <c r="C156" s="244"/>
      <c r="D156" s="205" t="s">
        <v>143</v>
      </c>
      <c r="E156" s="115">
        <f>E157</f>
        <v>0</v>
      </c>
      <c r="F156" s="115">
        <f>F157</f>
        <v>0</v>
      </c>
      <c r="G156" s="116">
        <f>G157</f>
        <v>1170127.28</v>
      </c>
      <c r="H156" s="116">
        <f>H157</f>
        <v>487280.99</v>
      </c>
      <c r="I156" s="116">
        <f>I157</f>
        <v>0</v>
      </c>
    </row>
    <row r="157" spans="1:9" x14ac:dyDescent="0.25">
      <c r="A157" s="243">
        <v>581</v>
      </c>
      <c r="B157" s="243"/>
      <c r="C157" s="243"/>
      <c r="D157" s="90" t="s">
        <v>83</v>
      </c>
      <c r="E157" s="109">
        <f>E158+E162</f>
        <v>0</v>
      </c>
      <c r="F157" s="207">
        <f>F158+F162</f>
        <v>0</v>
      </c>
      <c r="G157" s="110">
        <f>G158+G162</f>
        <v>1170127.28</v>
      </c>
      <c r="H157" s="110">
        <f>H158+H162</f>
        <v>487280.99</v>
      </c>
      <c r="I157" s="110">
        <f>I158+I162</f>
        <v>0</v>
      </c>
    </row>
    <row r="158" spans="1:9" x14ac:dyDescent="0.25">
      <c r="A158" s="242">
        <v>3</v>
      </c>
      <c r="B158" s="242"/>
      <c r="C158" s="242"/>
      <c r="D158" s="96" t="s">
        <v>43</v>
      </c>
      <c r="E158" s="208">
        <f>E159+E160+E161</f>
        <v>0</v>
      </c>
      <c r="F158" s="99">
        <f>F159+F160+F161</f>
        <v>0</v>
      </c>
      <c r="G158" s="99">
        <f>G159+G160+G161</f>
        <v>846564.78</v>
      </c>
      <c r="H158" s="99">
        <f>H159+H160+H161</f>
        <v>382593.99</v>
      </c>
      <c r="I158" s="99">
        <f>I159+I160+I161</f>
        <v>0</v>
      </c>
    </row>
    <row r="159" spans="1:9" x14ac:dyDescent="0.25">
      <c r="A159" s="241">
        <v>31</v>
      </c>
      <c r="B159" s="241"/>
      <c r="C159" s="241"/>
      <c r="D159" s="101" t="s">
        <v>44</v>
      </c>
      <c r="E159" s="113">
        <v>0</v>
      </c>
      <c r="F159" s="114">
        <v>0</v>
      </c>
      <c r="G159" s="202">
        <v>45378</v>
      </c>
      <c r="H159" s="202">
        <v>22861</v>
      </c>
      <c r="I159" s="202">
        <v>0</v>
      </c>
    </row>
    <row r="160" spans="1:9" x14ac:dyDescent="0.25">
      <c r="A160" s="241">
        <v>32</v>
      </c>
      <c r="B160" s="241"/>
      <c r="C160" s="241"/>
      <c r="D160" s="101" t="s">
        <v>45</v>
      </c>
      <c r="E160" s="113">
        <v>0</v>
      </c>
      <c r="F160" s="114">
        <v>0</v>
      </c>
      <c r="G160" s="202">
        <v>180343.3</v>
      </c>
      <c r="H160" s="202">
        <v>46977.25</v>
      </c>
      <c r="I160" s="202">
        <v>0</v>
      </c>
    </row>
    <row r="161" spans="1:9" x14ac:dyDescent="0.25">
      <c r="A161" s="241">
        <v>35</v>
      </c>
      <c r="B161" s="241"/>
      <c r="C161" s="241"/>
      <c r="D161" s="122" t="s">
        <v>144</v>
      </c>
      <c r="E161" s="113">
        <v>0</v>
      </c>
      <c r="F161" s="114">
        <v>0</v>
      </c>
      <c r="G161" s="206">
        <v>620843.48</v>
      </c>
      <c r="H161" s="206">
        <v>312755.74</v>
      </c>
      <c r="I161" s="206">
        <v>0</v>
      </c>
    </row>
    <row r="162" spans="1:9" ht="25.5" customHeight="1" x14ac:dyDescent="0.25">
      <c r="A162" s="242">
        <v>4</v>
      </c>
      <c r="B162" s="242"/>
      <c r="C162" s="242"/>
      <c r="D162" s="96" t="s">
        <v>48</v>
      </c>
      <c r="E162" s="111">
        <f>E163</f>
        <v>0</v>
      </c>
      <c r="F162" s="112">
        <f>F163</f>
        <v>0</v>
      </c>
      <c r="G162" s="99">
        <f>G163</f>
        <v>323562.5</v>
      </c>
      <c r="H162" s="99">
        <f>H163</f>
        <v>104687</v>
      </c>
      <c r="I162" s="99">
        <f>I163</f>
        <v>0</v>
      </c>
    </row>
    <row r="163" spans="1:9" ht="25.5" x14ac:dyDescent="0.25">
      <c r="A163" s="241">
        <v>42</v>
      </c>
      <c r="B163" s="241"/>
      <c r="C163" s="241"/>
      <c r="D163" s="101" t="s">
        <v>50</v>
      </c>
      <c r="E163" s="113">
        <v>0</v>
      </c>
      <c r="F163" s="114">
        <v>0</v>
      </c>
      <c r="G163" s="118">
        <v>323562.5</v>
      </c>
      <c r="H163" s="118">
        <v>104687</v>
      </c>
      <c r="I163" s="118">
        <v>0</v>
      </c>
    </row>
  </sheetData>
  <mergeCells count="161">
    <mergeCell ref="A1:I1"/>
    <mergeCell ref="A5:C5"/>
    <mergeCell ref="A6:C6"/>
    <mergeCell ref="A7:C7"/>
    <mergeCell ref="A8:C8"/>
    <mergeCell ref="A9:C9"/>
    <mergeCell ref="A10:C10"/>
    <mergeCell ref="A11:C11"/>
    <mergeCell ref="A2:I2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7:C137"/>
    <mergeCell ref="A138:C138"/>
    <mergeCell ref="A139:C139"/>
    <mergeCell ref="A140:C140"/>
    <mergeCell ref="A134:C134"/>
    <mergeCell ref="A135:C135"/>
    <mergeCell ref="A136:C136"/>
    <mergeCell ref="A141:C141"/>
    <mergeCell ref="A142:C142"/>
    <mergeCell ref="A143:C143"/>
    <mergeCell ref="A144:C144"/>
    <mergeCell ref="A145:C145"/>
    <mergeCell ref="A146:C146"/>
    <mergeCell ref="A147:C147"/>
    <mergeCell ref="A148:C148"/>
    <mergeCell ref="A149:C149"/>
    <mergeCell ref="A159:C159"/>
    <mergeCell ref="A160:C160"/>
    <mergeCell ref="A161:C161"/>
    <mergeCell ref="A162:C162"/>
    <mergeCell ref="A163:C163"/>
    <mergeCell ref="A150:C150"/>
    <mergeCell ref="A151:C151"/>
    <mergeCell ref="A152:C152"/>
    <mergeCell ref="A153:C153"/>
    <mergeCell ref="A154:C154"/>
    <mergeCell ref="A155:C155"/>
    <mergeCell ref="A156:C156"/>
    <mergeCell ref="A157:C157"/>
    <mergeCell ref="A158:C158"/>
  </mergeCells>
  <pageMargins left="0.70833333333333304" right="0.70833333333333304" top="0.74791666666666701" bottom="0.74791666666666701" header="0.511811023622047" footer="0.511811023622047"/>
  <pageSetup paperSize="9" scale="62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Račun prihoda i rashoda-ekonom.</vt:lpstr>
      <vt:lpstr>Račun prihoda i rashoda-izvori</vt:lpstr>
      <vt:lpstr>Račun rashoda-funkcija</vt:lpstr>
      <vt:lpstr>Račun financiranja-ekonomsk</vt:lpstr>
      <vt:lpstr>Račun financiranja-izvori</vt:lpstr>
      <vt:lpstr>POSEBNI DIO</vt:lpstr>
      <vt:lpstr>'POSEBNI DIO'!Ispis_naslova</vt:lpstr>
      <vt:lpstr>'POSEBNI DIO'!Podrucje_ispisa</vt:lpstr>
      <vt:lpstr>'Račun prihoda i rashoda-ekonom.'!Podrucje_ispisa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dc:description/>
  <cp:lastModifiedBy>Jasna Dimec</cp:lastModifiedBy>
  <cp:revision>20</cp:revision>
  <cp:lastPrinted>2024-11-25T16:21:09Z</cp:lastPrinted>
  <dcterms:created xsi:type="dcterms:W3CDTF">2022-08-12T12:51:27Z</dcterms:created>
  <dcterms:modified xsi:type="dcterms:W3CDTF">2024-11-25T16:27:01Z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