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sna.dimec\Desktop\PODACI\PLAN2019\FINANCIJSKI PLAN - PROSINAC UV\za objavu\integralni plan\"/>
    </mc:Choice>
  </mc:AlternateContent>
  <bookViews>
    <workbookView xWindow="0" yWindow="0" windowWidth="28800" windowHeight="12435"/>
  </bookViews>
  <sheets>
    <sheet name="2019.-2021." sheetId="4" r:id="rId1"/>
  </sheets>
  <definedNames>
    <definedName name="_xlnm.Print_Titles" localSheetId="0">'2019.-2021.'!$5:$5</definedName>
    <definedName name="_xlnm.Print_Area" localSheetId="0">'2019.-2021.'!$A$7:$G$264</definedName>
  </definedNames>
  <calcPr calcId="152511"/>
</workbook>
</file>

<file path=xl/calcChain.xml><?xml version="1.0" encoding="utf-8"?>
<calcChain xmlns="http://schemas.openxmlformats.org/spreadsheetml/2006/main">
  <c r="E258" i="4" l="1"/>
  <c r="G202" i="4"/>
  <c r="F202" i="4"/>
  <c r="E202" i="4"/>
  <c r="E149" i="4" l="1"/>
  <c r="F149" i="4"/>
  <c r="G149" i="4"/>
  <c r="D149" i="4"/>
  <c r="E116" i="4"/>
  <c r="F116" i="4"/>
  <c r="G116" i="4"/>
  <c r="D116" i="4"/>
  <c r="G82" i="4" l="1"/>
  <c r="F82" i="4"/>
  <c r="E82" i="4"/>
  <c r="D82" i="4"/>
  <c r="G30" i="4"/>
  <c r="F30" i="4"/>
  <c r="E30" i="4"/>
  <c r="D30" i="4"/>
  <c r="G218" i="4" l="1"/>
  <c r="F218" i="4"/>
  <c r="E218" i="4"/>
  <c r="D218" i="4"/>
  <c r="G212" i="4"/>
  <c r="F212" i="4"/>
  <c r="E212" i="4"/>
  <c r="D212" i="4"/>
  <c r="G209" i="4"/>
  <c r="F209" i="4"/>
  <c r="E209" i="4"/>
  <c r="D209" i="4"/>
  <c r="G252" i="4" l="1"/>
  <c r="F252" i="4"/>
  <c r="E252" i="4"/>
  <c r="D252" i="4"/>
  <c r="G249" i="4"/>
  <c r="F249" i="4"/>
  <c r="E249" i="4"/>
  <c r="D249" i="4"/>
  <c r="G247" i="4"/>
  <c r="F247" i="4"/>
  <c r="E247" i="4"/>
  <c r="D247" i="4"/>
  <c r="G233" i="4"/>
  <c r="F233" i="4"/>
  <c r="E233" i="4"/>
  <c r="D233" i="4"/>
  <c r="G230" i="4"/>
  <c r="F230" i="4"/>
  <c r="E230" i="4"/>
  <c r="D230" i="4"/>
  <c r="G228" i="4"/>
  <c r="F228" i="4"/>
  <c r="E228" i="4"/>
  <c r="D228" i="4"/>
  <c r="G188" i="4" l="1"/>
  <c r="F188" i="4"/>
  <c r="E188" i="4"/>
  <c r="G263" i="4" l="1"/>
  <c r="F263" i="4"/>
  <c r="E263" i="4"/>
  <c r="D263" i="4"/>
  <c r="G260" i="4"/>
  <c r="F260" i="4"/>
  <c r="E260" i="4"/>
  <c r="D260" i="4"/>
  <c r="G256" i="4"/>
  <c r="F256" i="4"/>
  <c r="E256" i="4"/>
  <c r="D256" i="4"/>
  <c r="G254" i="4"/>
  <c r="G246" i="4" s="1"/>
  <c r="F254" i="4"/>
  <c r="F246" i="4" s="1"/>
  <c r="E254" i="4"/>
  <c r="D254" i="4"/>
  <c r="D246" i="4" s="1"/>
  <c r="G244" i="4"/>
  <c r="F244" i="4"/>
  <c r="E244" i="4"/>
  <c r="D244" i="4"/>
  <c r="G241" i="4"/>
  <c r="F241" i="4"/>
  <c r="E241" i="4"/>
  <c r="D241" i="4"/>
  <c r="G237" i="4"/>
  <c r="F237" i="4"/>
  <c r="E237" i="4"/>
  <c r="D237" i="4"/>
  <c r="G235" i="4"/>
  <c r="G227" i="4" s="1"/>
  <c r="F235" i="4"/>
  <c r="F227" i="4" s="1"/>
  <c r="E235" i="4"/>
  <c r="D235" i="4"/>
  <c r="D227" i="4" s="1"/>
  <c r="G224" i="4"/>
  <c r="F224" i="4"/>
  <c r="E224" i="4"/>
  <c r="D224" i="4"/>
  <c r="D223" i="4" s="1"/>
  <c r="G223" i="4"/>
  <c r="F223" i="4"/>
  <c r="E223" i="4"/>
  <c r="G221" i="4"/>
  <c r="G220" i="4" s="1"/>
  <c r="F221" i="4"/>
  <c r="F220" i="4" s="1"/>
  <c r="E221" i="4"/>
  <c r="E220" i="4" s="1"/>
  <c r="D221" i="4"/>
  <c r="D220" i="4" s="1"/>
  <c r="G207" i="4"/>
  <c r="G206" i="4" s="1"/>
  <c r="F207" i="4"/>
  <c r="E207" i="4"/>
  <c r="E206" i="4" s="1"/>
  <c r="D207" i="4"/>
  <c r="D206" i="4" s="1"/>
  <c r="D202" i="4"/>
  <c r="G200" i="4"/>
  <c r="F200" i="4"/>
  <c r="E200" i="4"/>
  <c r="D200" i="4"/>
  <c r="G196" i="4"/>
  <c r="F196" i="4"/>
  <c r="E196" i="4"/>
  <c r="D196" i="4"/>
  <c r="G194" i="4"/>
  <c r="F194" i="4"/>
  <c r="E194" i="4"/>
  <c r="D194" i="4"/>
  <c r="G192" i="4"/>
  <c r="F192" i="4"/>
  <c r="E192" i="4"/>
  <c r="D192" i="4"/>
  <c r="D188" i="4"/>
  <c r="G184" i="4"/>
  <c r="F184" i="4"/>
  <c r="F183" i="4" s="1"/>
  <c r="E184" i="4"/>
  <c r="E183" i="4" s="1"/>
  <c r="D184" i="4"/>
  <c r="D183" i="4" s="1"/>
  <c r="G183" i="4"/>
  <c r="G181" i="4"/>
  <c r="F181" i="4"/>
  <c r="E181" i="4"/>
  <c r="D181" i="4"/>
  <c r="G176" i="4"/>
  <c r="F176" i="4"/>
  <c r="E176" i="4"/>
  <c r="D176" i="4"/>
  <c r="G173" i="4"/>
  <c r="F173" i="4"/>
  <c r="E173" i="4"/>
  <c r="D173" i="4"/>
  <c r="G169" i="4"/>
  <c r="F169" i="4"/>
  <c r="E169" i="4"/>
  <c r="D169" i="4"/>
  <c r="G164" i="4"/>
  <c r="F164" i="4"/>
  <c r="E164" i="4"/>
  <c r="D164" i="4"/>
  <c r="G160" i="4"/>
  <c r="F160" i="4"/>
  <c r="E160" i="4"/>
  <c r="D160" i="4"/>
  <c r="G157" i="4"/>
  <c r="F157" i="4"/>
  <c r="E157" i="4"/>
  <c r="D157" i="4"/>
  <c r="G155" i="4"/>
  <c r="F155" i="4"/>
  <c r="E155" i="4"/>
  <c r="D155" i="4"/>
  <c r="D154" i="4" s="1"/>
  <c r="F154" i="4"/>
  <c r="G151" i="4"/>
  <c r="F151" i="4"/>
  <c r="E151" i="4"/>
  <c r="D151" i="4"/>
  <c r="G146" i="4"/>
  <c r="F146" i="4"/>
  <c r="E146" i="4"/>
  <c r="D146" i="4"/>
  <c r="G144" i="4"/>
  <c r="F144" i="4"/>
  <c r="E144" i="4"/>
  <c r="D144" i="4"/>
  <c r="G141" i="4"/>
  <c r="F141" i="4"/>
  <c r="E141" i="4"/>
  <c r="D141" i="4"/>
  <c r="G138" i="4"/>
  <c r="F138" i="4"/>
  <c r="E138" i="4"/>
  <c r="D138" i="4"/>
  <c r="G136" i="4"/>
  <c r="G135" i="4" s="1"/>
  <c r="F136" i="4"/>
  <c r="F135" i="4" s="1"/>
  <c r="E136" i="4"/>
  <c r="D136" i="4"/>
  <c r="D135" i="4" s="1"/>
  <c r="G133" i="4"/>
  <c r="F133" i="4"/>
  <c r="E133" i="4"/>
  <c r="D133" i="4"/>
  <c r="G131" i="4"/>
  <c r="F131" i="4"/>
  <c r="F130" i="4" s="1"/>
  <c r="E131" i="4"/>
  <c r="E130" i="4" s="1"/>
  <c r="D131" i="4"/>
  <c r="D130" i="4" s="1"/>
  <c r="G130" i="4"/>
  <c r="G128" i="4"/>
  <c r="F128" i="4"/>
  <c r="E128" i="4"/>
  <c r="D128" i="4"/>
  <c r="G125" i="4"/>
  <c r="F125" i="4"/>
  <c r="E125" i="4"/>
  <c r="D125" i="4"/>
  <c r="G118" i="4"/>
  <c r="F118" i="4"/>
  <c r="E118" i="4"/>
  <c r="D118" i="4"/>
  <c r="G114" i="4"/>
  <c r="F114" i="4"/>
  <c r="E114" i="4"/>
  <c r="D114" i="4"/>
  <c r="G110" i="4"/>
  <c r="F110" i="4"/>
  <c r="E110" i="4"/>
  <c r="D110" i="4"/>
  <c r="G103" i="4"/>
  <c r="F103" i="4"/>
  <c r="E103" i="4"/>
  <c r="D103" i="4"/>
  <c r="G93" i="4"/>
  <c r="F93" i="4"/>
  <c r="E93" i="4"/>
  <c r="D93" i="4"/>
  <c r="G87" i="4"/>
  <c r="F87" i="4"/>
  <c r="E87" i="4"/>
  <c r="D87" i="4"/>
  <c r="G79" i="4"/>
  <c r="F79" i="4"/>
  <c r="E79" i="4"/>
  <c r="D79" i="4"/>
  <c r="G77" i="4"/>
  <c r="F77" i="4"/>
  <c r="E77" i="4"/>
  <c r="D77" i="4"/>
  <c r="G75" i="4"/>
  <c r="G74" i="4" s="1"/>
  <c r="F75" i="4"/>
  <c r="E75" i="4"/>
  <c r="D75" i="4"/>
  <c r="D74" i="4" s="1"/>
  <c r="G72" i="4"/>
  <c r="F72" i="4"/>
  <c r="E72" i="4"/>
  <c r="D72" i="4"/>
  <c r="G70" i="4"/>
  <c r="F70" i="4"/>
  <c r="E70" i="4"/>
  <c r="D70" i="4"/>
  <c r="G68" i="4"/>
  <c r="F68" i="4"/>
  <c r="E68" i="4"/>
  <c r="D68" i="4"/>
  <c r="G66" i="4"/>
  <c r="F66" i="4"/>
  <c r="E66" i="4"/>
  <c r="D66" i="4"/>
  <c r="G64" i="4"/>
  <c r="F64" i="4"/>
  <c r="E64" i="4"/>
  <c r="D64" i="4"/>
  <c r="G62" i="4"/>
  <c r="F62" i="4"/>
  <c r="E62" i="4"/>
  <c r="D62" i="4"/>
  <c r="G56" i="4"/>
  <c r="F56" i="4"/>
  <c r="E56" i="4"/>
  <c r="D56" i="4"/>
  <c r="G54" i="4"/>
  <c r="F54" i="4"/>
  <c r="E54" i="4"/>
  <c r="D54" i="4"/>
  <c r="G51" i="4"/>
  <c r="F51" i="4"/>
  <c r="E51" i="4"/>
  <c r="D51" i="4"/>
  <c r="G47" i="4"/>
  <c r="F47" i="4"/>
  <c r="E47" i="4"/>
  <c r="D47" i="4"/>
  <c r="G40" i="4"/>
  <c r="F40" i="4"/>
  <c r="E40" i="4"/>
  <c r="D40" i="4"/>
  <c r="G24" i="4"/>
  <c r="F24" i="4"/>
  <c r="E24" i="4"/>
  <c r="D24" i="4"/>
  <c r="G20" i="4"/>
  <c r="F20" i="4"/>
  <c r="E20" i="4"/>
  <c r="D20" i="4"/>
  <c r="G17" i="4"/>
  <c r="F17" i="4"/>
  <c r="E17" i="4"/>
  <c r="D17" i="4"/>
  <c r="G15" i="4"/>
  <c r="F15" i="4"/>
  <c r="E15" i="4"/>
  <c r="D15" i="4"/>
  <c r="G13" i="4"/>
  <c r="F13" i="4"/>
  <c r="F12" i="4" s="1"/>
  <c r="E13" i="4"/>
  <c r="E12" i="4" s="1"/>
  <c r="D13" i="4"/>
  <c r="D12" i="4" s="1"/>
  <c r="G10" i="4"/>
  <c r="G9" i="4" s="1"/>
  <c r="F10" i="4"/>
  <c r="F9" i="4" s="1"/>
  <c r="E10" i="4"/>
  <c r="E9" i="4" s="1"/>
  <c r="D10" i="4"/>
  <c r="D9" i="4" s="1"/>
  <c r="F187" i="4" l="1"/>
  <c r="F186" i="4" s="1"/>
  <c r="G12" i="4"/>
  <c r="E74" i="4"/>
  <c r="G154" i="4"/>
  <c r="F74" i="4"/>
  <c r="F8" i="4" s="1"/>
  <c r="E154" i="4"/>
  <c r="E135" i="4"/>
  <c r="D187" i="4"/>
  <c r="D186" i="4" s="1"/>
  <c r="E227" i="4"/>
  <c r="E246" i="4"/>
  <c r="F206" i="4"/>
  <c r="F205" i="4" s="1"/>
  <c r="G187" i="4"/>
  <c r="G186" i="4" s="1"/>
  <c r="E187" i="4"/>
  <c r="E186" i="4" s="1"/>
  <c r="D205" i="4"/>
  <c r="G205" i="4"/>
  <c r="G8" i="4"/>
  <c r="E205" i="4"/>
  <c r="G226" i="4"/>
  <c r="D226" i="4"/>
  <c r="D8" i="4"/>
  <c r="E226" i="4" l="1"/>
  <c r="E8" i="4"/>
  <c r="F226" i="4"/>
  <c r="F7" i="4" s="1"/>
  <c r="G7" i="4"/>
  <c r="D7" i="4"/>
  <c r="E7" i="4" l="1"/>
</calcChain>
</file>

<file path=xl/sharedStrings.xml><?xml version="1.0" encoding="utf-8"?>
<sst xmlns="http://schemas.openxmlformats.org/spreadsheetml/2006/main" count="454" uniqueCount="172">
  <si>
    <t>11</t>
  </si>
  <si>
    <t>Opći prihodi i primici</t>
  </si>
  <si>
    <t>323</t>
  </si>
  <si>
    <t>Rashodi za usluge</t>
  </si>
  <si>
    <t>3231</t>
  </si>
  <si>
    <t>Usluge telefona, pošte i prijevoza</t>
  </si>
  <si>
    <t>3233</t>
  </si>
  <si>
    <t>Usluge promidžbe i informiranja</t>
  </si>
  <si>
    <t>3237</t>
  </si>
  <si>
    <t>Intelektualne i osobne usluge</t>
  </si>
  <si>
    <t>3239</t>
  </si>
  <si>
    <t>Ostale usluge</t>
  </si>
  <si>
    <t>329</t>
  </si>
  <si>
    <t>Ostali nespomenuti rashodi poslovanja</t>
  </si>
  <si>
    <t>3291</t>
  </si>
  <si>
    <t>311</t>
  </si>
  <si>
    <t>Plaće (Bruto)</t>
  </si>
  <si>
    <t>3111</t>
  </si>
  <si>
    <t>Plaće za redovan rad</t>
  </si>
  <si>
    <t>312</t>
  </si>
  <si>
    <t>Ostali rashodi za zaposlene</t>
  </si>
  <si>
    <t>3121</t>
  </si>
  <si>
    <t>313</t>
  </si>
  <si>
    <t>Doprinosi na plaće</t>
  </si>
  <si>
    <t>3132</t>
  </si>
  <si>
    <t>Doprinosi za obvezno zdravstveno osiguranje</t>
  </si>
  <si>
    <t>3133</t>
  </si>
  <si>
    <t>Doprinosi za obvezno osiguranje u slučaju nezapos enosti</t>
  </si>
  <si>
    <t>321</t>
  </si>
  <si>
    <t>Naknade troškova zaposlenima</t>
  </si>
  <si>
    <t>3211</t>
  </si>
  <si>
    <t>Službena putovanja</t>
  </si>
  <si>
    <t>3212</t>
  </si>
  <si>
    <t>Naknade za prijevoz, za rad na terenu i odvojeni</t>
  </si>
  <si>
    <t>3213</t>
  </si>
  <si>
    <t>Stručno usavršavanje zaposlenika</t>
  </si>
  <si>
    <t>322</t>
  </si>
  <si>
    <t>Rashodi za materijal i energiju</t>
  </si>
  <si>
    <t>3221</t>
  </si>
  <si>
    <t>Uredski materijal i ostali materijalni rashodi</t>
  </si>
  <si>
    <t>3223</t>
  </si>
  <si>
    <t>Energija</t>
  </si>
  <si>
    <t>3225</t>
  </si>
  <si>
    <t>Sitni inventar i auto gume</t>
  </si>
  <si>
    <t>3232</t>
  </si>
  <si>
    <t>Usluge tekućeg i investicijskog održavanja</t>
  </si>
  <si>
    <t>3234</t>
  </si>
  <si>
    <t>Komunalne usluge</t>
  </si>
  <si>
    <t>3236</t>
  </si>
  <si>
    <t>Zdravstvene i veterinarske usluge</t>
  </si>
  <si>
    <t>3292</t>
  </si>
  <si>
    <t>Premije osiguranja</t>
  </si>
  <si>
    <t>3293</t>
  </si>
  <si>
    <t>Reprezentacija</t>
  </si>
  <si>
    <t>3294</t>
  </si>
  <si>
    <t>Članarine i norme</t>
  </si>
  <si>
    <t>3295</t>
  </si>
  <si>
    <t>Pristojbe i naknade</t>
  </si>
  <si>
    <t>3299</t>
  </si>
  <si>
    <t>343</t>
  </si>
  <si>
    <t>Ostali financijski rashodi</t>
  </si>
  <si>
    <t>3431</t>
  </si>
  <si>
    <t>Bankarske usluge i usluge platnog prometa</t>
  </si>
  <si>
    <t>3433</t>
  </si>
  <si>
    <t>Zatezne kamate</t>
  </si>
  <si>
    <t>Ostali nespomenuti financijski rashodi</t>
  </si>
  <si>
    <t>372</t>
  </si>
  <si>
    <t>Ostale naknade građ.i kućan.iz proračuna</t>
  </si>
  <si>
    <t>3721</t>
  </si>
  <si>
    <t>Naknade građanima i kućanstvima u novcu</t>
  </si>
  <si>
    <t>422</t>
  </si>
  <si>
    <t>Postrojenja i oprema</t>
  </si>
  <si>
    <t>4221</t>
  </si>
  <si>
    <t>Uredska oprema i namještaj</t>
  </si>
  <si>
    <t>4223</t>
  </si>
  <si>
    <t>Oprema za održavanje i zaštitu</t>
  </si>
  <si>
    <t>4227</t>
  </si>
  <si>
    <t>Uređaji, strojevi i oprema za ostale namjene</t>
  </si>
  <si>
    <t>31</t>
  </si>
  <si>
    <t>Vlastiti prihodi</t>
  </si>
  <si>
    <t>52</t>
  </si>
  <si>
    <t>Ostale pomoći</t>
  </si>
  <si>
    <t>43</t>
  </si>
  <si>
    <t>Ostali prihodi za posebne namjene</t>
  </si>
  <si>
    <t>383</t>
  </si>
  <si>
    <t>Kazne, penali i naknade štete</t>
  </si>
  <si>
    <t>Naknade šteta pravnim i fizičkim osobama</t>
  </si>
  <si>
    <t>3834</t>
  </si>
  <si>
    <t>Ugovorene kazne i ostale naknade šteta</t>
  </si>
  <si>
    <t>3238</t>
  </si>
  <si>
    <t>Računalne usluge</t>
  </si>
  <si>
    <t>4224</t>
  </si>
  <si>
    <t>Medicinska i laboratorijska oprema</t>
  </si>
  <si>
    <t>426</t>
  </si>
  <si>
    <t>4262</t>
  </si>
  <si>
    <t>421</t>
  </si>
  <si>
    <t>Građevinski objekti</t>
  </si>
  <si>
    <t>Poslovni objekti</t>
  </si>
  <si>
    <t>82</t>
  </si>
  <si>
    <t>13</t>
  </si>
  <si>
    <t>Sredstva učešća za zajmove</t>
  </si>
  <si>
    <t>Materijal i dijelovi za tekuće i investicijsko od</t>
  </si>
  <si>
    <t>12</t>
  </si>
  <si>
    <t>563</t>
  </si>
  <si>
    <t>Europski fond za regionalni razvoj (ERDF</t>
  </si>
  <si>
    <t>51</t>
  </si>
  <si>
    <t>Pomoći EU</t>
  </si>
  <si>
    <t>3222</t>
  </si>
  <si>
    <t>Materijal i sirovine</t>
  </si>
  <si>
    <t>Instrumenti, uređaji i strojevi</t>
  </si>
  <si>
    <t>423</t>
  </si>
  <si>
    <t>Prijevozna sredstva</t>
  </si>
  <si>
    <t>Prijevozna sredstva u cestovnom prometu</t>
  </si>
  <si>
    <t>424</t>
  </si>
  <si>
    <t>451</t>
  </si>
  <si>
    <t>Dodatna ulaganja na građevinskim objektima</t>
  </si>
  <si>
    <t>4511</t>
  </si>
  <si>
    <t>26395</t>
  </si>
  <si>
    <t>Klinički bolnički centar Sestre milosrdnice</t>
  </si>
  <si>
    <t>A895001</t>
  </si>
  <si>
    <t>ADMINISTRACIJA I UPRAVLJANJE - KBC SESTRE MILOSRDNICE</t>
  </si>
  <si>
    <t>4264</t>
  </si>
  <si>
    <t>Ost. nemat. proizvedena imovina</t>
  </si>
  <si>
    <t>A895003</t>
  </si>
  <si>
    <t>K895002</t>
  </si>
  <si>
    <t>KBC SESTRE MILOSRDNICE – IZRAVNA KAPITALNA ULAGANJA</t>
  </si>
  <si>
    <t>ŠIFRA</t>
  </si>
  <si>
    <t>NAZIV</t>
  </si>
  <si>
    <t>454</t>
  </si>
  <si>
    <t>Dodatna ulaganja za ostalu nefinancijsku imovinu</t>
  </si>
  <si>
    <t>61</t>
  </si>
  <si>
    <t>Donacije</t>
  </si>
  <si>
    <t>71</t>
  </si>
  <si>
    <t>Prihodi od nefinancijske imovine</t>
  </si>
  <si>
    <t>4211</t>
  </si>
  <si>
    <t>Stambeni objekti</t>
  </si>
  <si>
    <t>PROVEDBA PREVENTIVNIH PROGRAMA - KBC SESTRE MILOSRDNICE</t>
  </si>
  <si>
    <t>SVI</t>
  </si>
  <si>
    <t>IZVOR FINANCIRANJA</t>
  </si>
  <si>
    <t>Namjenski primici od zaduživanja kroz refundaciju</t>
  </si>
  <si>
    <t>Naknade za rad predstavničkih i izvršnih tijela, povjerenstva</t>
  </si>
  <si>
    <t>Knjge</t>
  </si>
  <si>
    <t>Nematerijalna proizvedena imovina</t>
  </si>
  <si>
    <t>Knjige,umjetnička djela i ostale izložbene vrijednosti</t>
  </si>
  <si>
    <t>Ulaganje u računalne programe</t>
  </si>
  <si>
    <t>Ostali građevinski objekti</t>
  </si>
  <si>
    <t>OPERATIVNI PROGRAM KONKURENTNOST I KOHEZIJA</t>
  </si>
  <si>
    <t>K895004</t>
  </si>
  <si>
    <t>431</t>
  </si>
  <si>
    <t>Plemeniti metali i ostale pohranjene vrijednosti</t>
  </si>
  <si>
    <t>Plemeniti metali i drago kamenje</t>
  </si>
  <si>
    <t>PRIJEDLOG PLAN ZA  2019. GODINU</t>
  </si>
  <si>
    <t xml:space="preserve"> PROJEKCIJA PLAN ZA 2020. GODINU</t>
  </si>
  <si>
    <t>PROJEKCIJA PLAN ZA 2021. GODINU</t>
  </si>
  <si>
    <t xml:space="preserve"> TEKUĆI PLAN ZA  2018. GODINU</t>
  </si>
  <si>
    <t>MINISTARSTVO ZDRAVSTVA - PRIJEDLOG DRŽAVNOG PRORAČUNA ZA RAZDOBLJE 2019. -2021. GODINE</t>
  </si>
  <si>
    <t>Doprinos za obvezno zdravstveno osiguranje</t>
  </si>
  <si>
    <t>Doprinos za obvezno osiguranje u slučaju nezaposlenosti</t>
  </si>
  <si>
    <t>Troškovi za privremene i povremene poslove</t>
  </si>
  <si>
    <t>Doprinosi za obvezno osiguranje u slučaju nezaposlenosti</t>
  </si>
  <si>
    <t>4222</t>
  </si>
  <si>
    <t>Komunikacijska oprema</t>
  </si>
  <si>
    <t>Utrošena energija</t>
  </si>
  <si>
    <t>Materijali i dijelovi za tekuće i investicijsko održavanje (rezervni dijelovi)</t>
  </si>
  <si>
    <t>Zakupnine i najamnine</t>
  </si>
  <si>
    <t>Laboratorijske usluge i ostale zdravstvene usluge</t>
  </si>
  <si>
    <t>Ostali troškovi zaposlenih</t>
  </si>
  <si>
    <t>324</t>
  </si>
  <si>
    <t>Naknade troškova osobama izvan radnog odnosa</t>
  </si>
  <si>
    <t>Članarine</t>
  </si>
  <si>
    <t>3241</t>
  </si>
  <si>
    <t>Naknade troškova osoba izvan radnog odnosa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</si>
</sst>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- &quot;@"/>
  </numFmts>
  <fonts count="19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sz val="10"/>
      <name val="Arial"/>
      <family val="2"/>
    </font>
    <font>
      <sz val="8"/>
      <color indexed="8"/>
      <name val="Arial"/>
      <family val="2"/>
    </font>
    <font>
      <sz val="8"/>
      <name val="0"/>
      <charset val="238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51">
    <fill>
      <patternFill patternType="none"/>
    </fill>
    <fill>
      <patternFill patternType="gray125"/>
    </fill>
    <fill>
      <patternFill patternType="solid">
        <fgColor indexed="60"/>
      </patternFill>
    </fill>
    <fill>
      <patternFill patternType="solid">
        <fgColor indexed="54"/>
      </patternFill>
    </fill>
    <fill>
      <patternFill patternType="solid">
        <fgColor indexed="9"/>
        <bgColor indexed="64"/>
      </patternFill>
    </fill>
    <fill>
      <patternFill patternType="solid">
        <fgColor indexed="49"/>
      </patternFill>
    </fill>
    <fill>
      <patternFill patternType="solid">
        <fgColor indexed="40"/>
      </patternFill>
    </fill>
    <fill>
      <patternFill patternType="solid">
        <fgColor indexed="43"/>
        <bgColor indexed="64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41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5">
    <xf numFmtId="0" fontId="0" fillId="0" borderId="0"/>
    <xf numFmtId="0" fontId="1" fillId="2" borderId="0"/>
    <xf numFmtId="0" fontId="2" fillId="3" borderId="1" applyBorder="0"/>
    <xf numFmtId="4" fontId="3" fillId="5" borderId="2" applyNumberFormat="0" applyProtection="0">
      <alignment horizontal="left" vertical="center" indent="1" justifyLastLine="1"/>
    </xf>
    <xf numFmtId="4" fontId="3" fillId="5" borderId="2" applyNumberFormat="0" applyProtection="0">
      <alignment horizontal="left" vertical="center" indent="1" justifyLastLine="1"/>
    </xf>
    <xf numFmtId="4" fontId="3" fillId="6" borderId="2" applyNumberFormat="0" applyProtection="0">
      <alignment horizontal="right" vertical="center"/>
    </xf>
    <xf numFmtId="4" fontId="3" fillId="7" borderId="2" applyNumberFormat="0" applyProtection="0">
      <alignment horizontal="left" vertical="center" indent="1" justifyLastLine="1"/>
    </xf>
    <xf numFmtId="4" fontId="3" fillId="8" borderId="2" applyNumberFormat="0" applyProtection="0">
      <alignment vertical="center"/>
    </xf>
    <xf numFmtId="0" fontId="3" fillId="9" borderId="2" applyNumberFormat="0" applyProtection="0">
      <alignment horizontal="left" vertical="center" indent="1" justifyLastLine="1"/>
    </xf>
    <xf numFmtId="0" fontId="3" fillId="10" borderId="2" applyNumberFormat="0" applyProtection="0">
      <alignment horizontal="left" vertical="center" indent="1" justifyLastLine="1"/>
    </xf>
    <xf numFmtId="0" fontId="3" fillId="11" borderId="2" applyNumberFormat="0" applyProtection="0">
      <alignment horizontal="left" vertical="center" indent="1" justifyLastLine="1"/>
    </xf>
    <xf numFmtId="0" fontId="3" fillId="12" borderId="2" applyNumberFormat="0" applyProtection="0">
      <alignment horizontal="left" vertical="center" indent="1" justifyLastLine="1"/>
    </xf>
    <xf numFmtId="4" fontId="3" fillId="0" borderId="2" applyNumberFormat="0" applyProtection="0">
      <alignment horizontal="right" vertical="center"/>
    </xf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5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5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5" fillId="21" borderId="0" applyNumberFormat="0" applyBorder="0" applyAlignment="0" applyProtection="0"/>
    <xf numFmtId="0" fontId="4" fillId="16" borderId="0" applyNumberFormat="0" applyBorder="0" applyAlignment="0" applyProtection="0"/>
    <xf numFmtId="0" fontId="4" fillId="22" borderId="0" applyNumberFormat="0" applyBorder="0" applyAlignment="0" applyProtection="0"/>
    <xf numFmtId="0" fontId="5" fillId="17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5" fillId="15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5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4" fontId="7" fillId="7" borderId="2" applyNumberFormat="0" applyProtection="0">
      <alignment vertical="center"/>
    </xf>
    <xf numFmtId="0" fontId="8" fillId="8" borderId="3" applyNumberFormat="0" applyProtection="0">
      <alignment horizontal="left" vertical="top" indent="1"/>
    </xf>
    <xf numFmtId="4" fontId="3" fillId="31" borderId="2" applyNumberFormat="0" applyProtection="0">
      <alignment horizontal="right" vertical="center"/>
    </xf>
    <xf numFmtId="4" fontId="3" fillId="32" borderId="2" applyNumberFormat="0" applyProtection="0">
      <alignment horizontal="right" vertical="center"/>
    </xf>
    <xf numFmtId="4" fontId="3" fillId="33" borderId="4" applyNumberFormat="0" applyProtection="0">
      <alignment horizontal="right" vertical="center"/>
    </xf>
    <xf numFmtId="4" fontId="3" fillId="34" borderId="2" applyNumberFormat="0" applyProtection="0">
      <alignment horizontal="right" vertical="center"/>
    </xf>
    <xf numFmtId="4" fontId="3" fillId="35" borderId="2" applyNumberFormat="0" applyProtection="0">
      <alignment horizontal="right" vertical="center"/>
    </xf>
    <xf numFmtId="4" fontId="3" fillId="36" borderId="2" applyNumberFormat="0" applyProtection="0">
      <alignment horizontal="right" vertical="center"/>
    </xf>
    <xf numFmtId="4" fontId="3" fillId="37" borderId="2" applyNumberFormat="0" applyProtection="0">
      <alignment horizontal="right" vertical="center"/>
    </xf>
    <xf numFmtId="4" fontId="3" fillId="38" borderId="2" applyNumberFormat="0" applyProtection="0">
      <alignment horizontal="right" vertical="center"/>
    </xf>
    <xf numFmtId="4" fontId="3" fillId="39" borderId="2" applyNumberFormat="0" applyProtection="0">
      <alignment horizontal="right" vertical="center"/>
    </xf>
    <xf numFmtId="4" fontId="3" fillId="40" borderId="4" applyNumberFormat="0" applyProtection="0">
      <alignment horizontal="left" vertical="center" indent="1" justifyLastLine="1"/>
    </xf>
    <xf numFmtId="4" fontId="9" fillId="3" borderId="4" applyNumberFormat="0" applyProtection="0">
      <alignment horizontal="left" vertical="center" indent="1" justifyLastLine="1"/>
    </xf>
    <xf numFmtId="4" fontId="9" fillId="3" borderId="4" applyNumberFormat="0" applyProtection="0">
      <alignment horizontal="left" vertical="center" indent="1" justifyLastLine="1"/>
    </xf>
    <xf numFmtId="4" fontId="3" fillId="12" borderId="4" applyNumberFormat="0" applyProtection="0">
      <alignment horizontal="left" vertical="center" indent="1" justifyLastLine="1"/>
    </xf>
    <xf numFmtId="4" fontId="3" fillId="6" borderId="4" applyNumberFormat="0" applyProtection="0">
      <alignment horizontal="left" vertical="center" indent="1" justifyLastLine="1"/>
    </xf>
    <xf numFmtId="0" fontId="3" fillId="3" borderId="3" applyNumberFormat="0" applyProtection="0">
      <alignment horizontal="left" vertical="top" indent="1"/>
    </xf>
    <xf numFmtId="0" fontId="3" fillId="6" borderId="3" applyNumberFormat="0" applyProtection="0">
      <alignment horizontal="left" vertical="top" indent="1"/>
    </xf>
    <xf numFmtId="0" fontId="3" fillId="11" borderId="3" applyNumberFormat="0" applyProtection="0">
      <alignment horizontal="left" vertical="top" indent="1"/>
    </xf>
    <xf numFmtId="0" fontId="3" fillId="12" borderId="3" applyNumberFormat="0" applyProtection="0">
      <alignment horizontal="left" vertical="top" indent="1"/>
    </xf>
    <xf numFmtId="0" fontId="3" fillId="41" borderId="5" applyNumberFormat="0">
      <protection locked="0"/>
    </xf>
    <xf numFmtId="4" fontId="10" fillId="42" borderId="3" applyNumberFormat="0" applyProtection="0">
      <alignment vertical="center"/>
    </xf>
    <xf numFmtId="4" fontId="11" fillId="0" borderId="6" applyNumberFormat="0" applyProtection="0">
      <alignment vertical="center"/>
    </xf>
    <xf numFmtId="4" fontId="10" fillId="9" borderId="3" applyNumberFormat="0" applyProtection="0">
      <alignment horizontal="left" vertical="center" indent="1"/>
    </xf>
    <xf numFmtId="0" fontId="10" fillId="42" borderId="3" applyNumberFormat="0" applyProtection="0">
      <alignment horizontal="left" vertical="top" indent="1"/>
    </xf>
    <xf numFmtId="4" fontId="7" fillId="4" borderId="2" applyNumberFormat="0" applyProtection="0">
      <alignment horizontal="right" vertical="center"/>
    </xf>
    <xf numFmtId="0" fontId="10" fillId="6" borderId="3" applyNumberFormat="0" applyProtection="0">
      <alignment horizontal="left" vertical="top" indent="1"/>
    </xf>
    <xf numFmtId="4" fontId="12" fillId="43" borderId="4" applyNumberFormat="0" applyProtection="0">
      <alignment horizontal="left" vertical="center" indent="1" justifyLastLine="1"/>
    </xf>
    <xf numFmtId="0" fontId="11" fillId="0" borderId="6"/>
    <xf numFmtId="4" fontId="13" fillId="41" borderId="2" applyNumberFormat="0" applyProtection="0">
      <alignment horizontal="right" vertical="center"/>
    </xf>
    <xf numFmtId="0" fontId="14" fillId="0" borderId="0" applyNumberFormat="0" applyFill="0" applyBorder="0" applyAlignment="0" applyProtection="0"/>
  </cellStyleXfs>
  <cellXfs count="50">
    <xf numFmtId="0" fontId="0" fillId="0" borderId="0" xfId="0"/>
    <xf numFmtId="0" fontId="0" fillId="0" borderId="0" xfId="0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0" xfId="0" applyFont="1" applyBorder="1" applyAlignment="1"/>
    <xf numFmtId="4" fontId="15" fillId="0" borderId="0" xfId="0" applyNumberFormat="1" applyFont="1" applyBorder="1" applyAlignment="1"/>
    <xf numFmtId="0" fontId="17" fillId="5" borderId="7" xfId="3" quotePrefix="1" applyNumberFormat="1" applyFont="1" applyBorder="1" applyAlignment="1">
      <alignment horizontal="center" vertical="center" wrapText="1"/>
    </xf>
    <xf numFmtId="0" fontId="17" fillId="5" borderId="7" xfId="4" quotePrefix="1" applyNumberFormat="1" applyFont="1" applyBorder="1" applyAlignment="1">
      <alignment horizontal="center" vertical="center" wrapText="1"/>
    </xf>
    <xf numFmtId="3" fontId="17" fillId="49" borderId="7" xfId="3" quotePrefix="1" applyNumberFormat="1" applyFont="1" applyFill="1" applyBorder="1" applyAlignment="1">
      <alignment horizontal="center" vertical="center" justifyLastLine="1"/>
    </xf>
    <xf numFmtId="3" fontId="17" fillId="49" borderId="7" xfId="3" quotePrefix="1" applyNumberFormat="1" applyFont="1" applyFill="1" applyBorder="1" applyAlignment="1">
      <alignment horizontal="center" vertical="center" wrapText="1"/>
    </xf>
    <xf numFmtId="3" fontId="17" fillId="49" borderId="7" xfId="3" quotePrefix="1" applyNumberFormat="1" applyFont="1" applyFill="1" applyBorder="1" applyAlignment="1">
      <alignment horizontal="center" vertical="top" wrapText="1"/>
    </xf>
    <xf numFmtId="3" fontId="17" fillId="49" borderId="7" xfId="4" quotePrefix="1" applyNumberFormat="1" applyFont="1" applyFill="1" applyBorder="1" applyAlignment="1">
      <alignment horizontal="center" vertical="top" wrapText="1"/>
    </xf>
    <xf numFmtId="164" fontId="17" fillId="48" borderId="7" xfId="11" quotePrefix="1" applyNumberFormat="1" applyFont="1" applyFill="1" applyBorder="1" applyAlignment="1">
      <alignment horizontal="center" vertical="center" justifyLastLine="1"/>
    </xf>
    <xf numFmtId="0" fontId="9" fillId="47" borderId="7" xfId="11" quotePrefix="1" applyFont="1" applyFill="1" applyBorder="1" applyAlignment="1">
      <alignment horizontal="left" vertical="top" wrapText="1"/>
    </xf>
    <xf numFmtId="4" fontId="9" fillId="47" borderId="7" xfId="12" applyNumberFormat="1" applyFont="1" applyFill="1" applyBorder="1" applyAlignment="1">
      <alignment horizontal="right" vertical="top"/>
    </xf>
    <xf numFmtId="0" fontId="9" fillId="46" borderId="7" xfId="11" quotePrefix="1" applyFont="1" applyFill="1" applyBorder="1" applyAlignment="1">
      <alignment horizontal="left" vertical="top" wrapText="1"/>
    </xf>
    <xf numFmtId="4" fontId="9" fillId="46" borderId="7" xfId="7" applyNumberFormat="1" applyFont="1" applyFill="1" applyBorder="1" applyAlignment="1">
      <alignment horizontal="right" vertical="top"/>
    </xf>
    <xf numFmtId="0" fontId="17" fillId="50" borderId="7" xfId="4" quotePrefix="1" applyNumberFormat="1" applyFont="1" applyFill="1" applyBorder="1" applyAlignment="1">
      <alignment horizontal="center" vertical="center" wrapText="1"/>
    </xf>
    <xf numFmtId="4" fontId="17" fillId="50" borderId="7" xfId="4" quotePrefix="1" applyNumberFormat="1" applyFont="1" applyFill="1" applyBorder="1" applyAlignment="1">
      <alignment horizontal="center" vertical="center" wrapText="1"/>
    </xf>
    <xf numFmtId="0" fontId="9" fillId="47" borderId="7" xfId="11" quotePrefix="1" applyFont="1" applyFill="1" applyBorder="1" applyAlignment="1">
      <alignment horizontal="center" vertical="center" justifyLastLine="1"/>
    </xf>
    <xf numFmtId="164" fontId="9" fillId="46" borderId="7" xfId="11" quotePrefix="1" applyNumberFormat="1" applyFont="1" applyFill="1" applyBorder="1" applyAlignment="1">
      <alignment horizontal="center" vertical="center" justifyLastLine="1"/>
    </xf>
    <xf numFmtId="164" fontId="17" fillId="44" borderId="7" xfId="9" quotePrefix="1" applyNumberFormat="1" applyFont="1" applyFill="1" applyBorder="1" applyAlignment="1">
      <alignment horizontal="center" vertical="center" justifyLastLine="1"/>
    </xf>
    <xf numFmtId="0" fontId="17" fillId="44" borderId="7" xfId="9" quotePrefix="1" applyFont="1" applyFill="1" applyBorder="1" applyAlignment="1">
      <alignment horizontal="left" vertical="top" wrapText="1"/>
    </xf>
    <xf numFmtId="4" fontId="17" fillId="44" borderId="7" xfId="7" applyNumberFormat="1" applyFont="1" applyFill="1" applyBorder="1" applyAlignment="1">
      <alignment horizontal="right" vertical="top"/>
    </xf>
    <xf numFmtId="164" fontId="17" fillId="45" borderId="7" xfId="10" quotePrefix="1" applyNumberFormat="1" applyFont="1" applyFill="1" applyBorder="1" applyAlignment="1">
      <alignment horizontal="center" vertical="center" justifyLastLine="1"/>
    </xf>
    <xf numFmtId="0" fontId="17" fillId="45" borderId="7" xfId="10" quotePrefix="1" applyFont="1" applyFill="1" applyBorder="1" applyAlignment="1">
      <alignment horizontal="left" vertical="top" wrapText="1"/>
    </xf>
    <xf numFmtId="4" fontId="17" fillId="45" borderId="7" xfId="7" applyNumberFormat="1" applyFont="1" applyFill="1" applyBorder="1" applyAlignment="1">
      <alignment horizontal="right" vertical="center"/>
    </xf>
    <xf numFmtId="0" fontId="17" fillId="48" borderId="7" xfId="11" quotePrefix="1" applyFont="1" applyFill="1" applyBorder="1" applyAlignment="1">
      <alignment horizontal="left" vertical="top" wrapText="1"/>
    </xf>
    <xf numFmtId="4" fontId="17" fillId="48" borderId="7" xfId="7" applyNumberFormat="1" applyFont="1" applyFill="1" applyBorder="1" applyAlignment="1">
      <alignment horizontal="right" vertical="top"/>
    </xf>
    <xf numFmtId="164" fontId="9" fillId="47" borderId="7" xfId="11" quotePrefix="1" applyNumberFormat="1" applyFont="1" applyFill="1" applyBorder="1" applyAlignment="1">
      <alignment horizontal="center" vertical="center" justifyLastLine="1"/>
    </xf>
    <xf numFmtId="4" fontId="9" fillId="47" borderId="7" xfId="7" applyNumberFormat="1" applyFont="1" applyFill="1" applyBorder="1" applyAlignment="1">
      <alignment horizontal="right" vertical="top"/>
    </xf>
    <xf numFmtId="4" fontId="18" fillId="47" borderId="7" xfId="7" applyNumberFormat="1" applyFont="1" applyFill="1" applyBorder="1" applyAlignment="1">
      <alignment horizontal="right" vertical="top"/>
    </xf>
    <xf numFmtId="164" fontId="9" fillId="0" borderId="7" xfId="11" quotePrefix="1" applyNumberFormat="1" applyFont="1" applyFill="1" applyBorder="1" applyAlignment="1">
      <alignment horizontal="center" vertical="center" justifyLastLine="1"/>
    </xf>
    <xf numFmtId="0" fontId="9" fillId="0" borderId="7" xfId="11" quotePrefix="1" applyFont="1" applyFill="1" applyBorder="1" applyAlignment="1">
      <alignment horizontal="left" vertical="top" wrapText="1"/>
    </xf>
    <xf numFmtId="4" fontId="9" fillId="0" borderId="7" xfId="7" applyNumberFormat="1" applyFont="1" applyFill="1" applyBorder="1" applyAlignment="1">
      <alignment horizontal="right" vertical="top"/>
    </xf>
    <xf numFmtId="49" fontId="9" fillId="0" borderId="7" xfId="11" quotePrefix="1" applyNumberFormat="1" applyFont="1" applyFill="1" applyBorder="1" applyAlignment="1">
      <alignment horizontal="center" vertical="center" justifyLastLine="1"/>
    </xf>
    <xf numFmtId="4" fontId="9" fillId="46" borderId="7" xfId="12" applyNumberFormat="1" applyFont="1" applyFill="1" applyBorder="1" applyAlignment="1">
      <alignment horizontal="right" vertical="top"/>
    </xf>
    <xf numFmtId="49" fontId="9" fillId="47" borderId="7" xfId="11" quotePrefix="1" applyNumberFormat="1" applyFont="1" applyFill="1" applyBorder="1" applyAlignment="1">
      <alignment horizontal="center" vertical="center" justifyLastLine="1"/>
    </xf>
    <xf numFmtId="4" fontId="17" fillId="0" borderId="7" xfId="7" applyNumberFormat="1" applyFont="1" applyFill="1" applyBorder="1" applyAlignment="1">
      <alignment horizontal="right" vertical="top"/>
    </xf>
    <xf numFmtId="164" fontId="18" fillId="0" borderId="7" xfId="11" quotePrefix="1" applyNumberFormat="1" applyFont="1" applyFill="1" applyBorder="1" applyAlignment="1">
      <alignment horizontal="center" vertical="center" justifyLastLine="1"/>
    </xf>
    <xf numFmtId="49" fontId="18" fillId="0" borderId="7" xfId="11" quotePrefix="1" applyNumberFormat="1" applyFont="1" applyFill="1" applyBorder="1" applyAlignment="1">
      <alignment horizontal="center" vertical="center" justifyLastLine="1"/>
    </xf>
    <xf numFmtId="164" fontId="18" fillId="46" borderId="7" xfId="11" quotePrefix="1" applyNumberFormat="1" applyFont="1" applyFill="1" applyBorder="1" applyAlignment="1">
      <alignment horizontal="center" vertical="center" justifyLastLine="1"/>
    </xf>
    <xf numFmtId="164" fontId="17" fillId="46" borderId="7" xfId="11" quotePrefix="1" applyNumberFormat="1" applyFont="1" applyFill="1" applyBorder="1" applyAlignment="1">
      <alignment horizontal="center" vertical="center" justifyLastLine="1"/>
    </xf>
    <xf numFmtId="0" fontId="18" fillId="0" borderId="7" xfId="11" quotePrefix="1" applyFont="1" applyFill="1" applyBorder="1" applyAlignment="1">
      <alignment horizontal="left" vertical="top" wrapText="1"/>
    </xf>
    <xf numFmtId="4" fontId="18" fillId="0" borderId="7" xfId="7" applyNumberFormat="1" applyFont="1" applyFill="1" applyBorder="1" applyAlignment="1">
      <alignment horizontal="right" vertical="top"/>
    </xf>
    <xf numFmtId="0" fontId="18" fillId="46" borderId="7" xfId="11" quotePrefix="1" applyFont="1" applyFill="1" applyBorder="1" applyAlignment="1">
      <alignment horizontal="left" vertical="top" wrapText="1"/>
    </xf>
    <xf numFmtId="4" fontId="18" fillId="46" borderId="7" xfId="7" applyNumberFormat="1" applyFont="1" applyFill="1" applyBorder="1" applyAlignment="1">
      <alignment horizontal="right" vertical="top"/>
    </xf>
    <xf numFmtId="4" fontId="17" fillId="47" borderId="7" xfId="7" applyNumberFormat="1" applyFont="1" applyFill="1" applyBorder="1" applyAlignment="1">
      <alignment horizontal="right" vertical="top"/>
    </xf>
    <xf numFmtId="0" fontId="9" fillId="46" borderId="7" xfId="11" quotePrefix="1" applyFont="1" applyFill="1" applyBorder="1" applyAlignment="1">
      <alignment horizontal="center" vertical="center" justifyLastLine="1"/>
    </xf>
    <xf numFmtId="0" fontId="9" fillId="46" borderId="7" xfId="11" quotePrefix="1" applyNumberFormat="1" applyFont="1" applyFill="1" applyBorder="1" applyAlignment="1">
      <alignment horizontal="center" vertical="center" justifyLastLine="1"/>
    </xf>
    <xf numFmtId="0" fontId="16" fillId="0" borderId="0" xfId="0" applyFont="1" applyBorder="1" applyAlignment="1">
      <alignment horizontal="center"/>
    </xf>
  </cellXfs>
  <cellStyles count="65">
    <cellStyle name="Accent1 - 20%" xfId="13"/>
    <cellStyle name="Accent1 - 40%" xfId="14"/>
    <cellStyle name="Accent1 - 60%" xfId="15"/>
    <cellStyle name="Accent2 - 20%" xfId="16"/>
    <cellStyle name="Accent2 - 40%" xfId="17"/>
    <cellStyle name="Accent2 - 60%" xfId="18"/>
    <cellStyle name="Accent3 - 20%" xfId="19"/>
    <cellStyle name="Accent3 - 40%" xfId="20"/>
    <cellStyle name="Accent3 - 60%" xfId="21"/>
    <cellStyle name="Accent4 - 20%" xfId="22"/>
    <cellStyle name="Accent4 - 40%" xfId="23"/>
    <cellStyle name="Accent4 - 60%" xfId="24"/>
    <cellStyle name="Accent5 - 20%" xfId="25"/>
    <cellStyle name="Accent5 - 40%" xfId="26"/>
    <cellStyle name="Accent5 - 60%" xfId="27"/>
    <cellStyle name="Accent6 - 20%" xfId="28"/>
    <cellStyle name="Accent6 - 40%" xfId="29"/>
    <cellStyle name="Accent6 - 60%" xfId="30"/>
    <cellStyle name="Emphasis 1" xfId="31"/>
    <cellStyle name="Emphasis 2" xfId="32"/>
    <cellStyle name="Emphasis 3" xfId="33"/>
    <cellStyle name="Normalno" xfId="0" builtinId="0"/>
    <cellStyle name="Normalno 2" xfId="1"/>
    <cellStyle name="SAPBEXaggData" xfId="7"/>
    <cellStyle name="SAPBEXaggDataEmph" xfId="34"/>
    <cellStyle name="SAPBEXaggItem" xfId="6"/>
    <cellStyle name="SAPBEXaggItemX" xfId="35"/>
    <cellStyle name="SAPBEXchaText" xfId="3"/>
    <cellStyle name="SAPBEXexcBad7" xfId="36"/>
    <cellStyle name="SAPBEXexcBad8" xfId="37"/>
    <cellStyle name="SAPBEXexcBad9" xfId="38"/>
    <cellStyle name="SAPBEXexcCritical4" xfId="39"/>
    <cellStyle name="SAPBEXexcCritical5" xfId="40"/>
    <cellStyle name="SAPBEXexcCritical6" xfId="41"/>
    <cellStyle name="SAPBEXexcGood1" xfId="42"/>
    <cellStyle name="SAPBEXexcGood2" xfId="43"/>
    <cellStyle name="SAPBEXexcGood3" xfId="44"/>
    <cellStyle name="SAPBEXfilterDrill" xfId="45"/>
    <cellStyle name="SAPBEXfilterItem" xfId="46"/>
    <cellStyle name="SAPBEXfilterText" xfId="47"/>
    <cellStyle name="SAPBEXformats" xfId="5"/>
    <cellStyle name="SAPBEXheaderItem" xfId="48"/>
    <cellStyle name="SAPBEXheaderText" xfId="49"/>
    <cellStyle name="SAPBEXHLevel0" xfId="8"/>
    <cellStyle name="SAPBEXHLevel0X" xfId="50"/>
    <cellStyle name="SAPBEXHLevel1" xfId="9"/>
    <cellStyle name="SAPBEXHLevel1X" xfId="51"/>
    <cellStyle name="SAPBEXHLevel2" xfId="10"/>
    <cellStyle name="SAPBEXHLevel2X" xfId="52"/>
    <cellStyle name="SAPBEXHLevel3" xfId="11"/>
    <cellStyle name="SAPBEXHLevel3X" xfId="53"/>
    <cellStyle name="SAPBEXinputData" xfId="54"/>
    <cellStyle name="SAPBEXItemHeader" xfId="2"/>
    <cellStyle name="SAPBEXresData" xfId="55"/>
    <cellStyle name="SAPBEXresDataEmph" xfId="56"/>
    <cellStyle name="SAPBEXresItem" xfId="57"/>
    <cellStyle name="SAPBEXresItemX" xfId="58"/>
    <cellStyle name="SAPBEXstdData" xfId="12"/>
    <cellStyle name="SAPBEXstdDataEmph" xfId="59"/>
    <cellStyle name="SAPBEXstdItem" xfId="4"/>
    <cellStyle name="SAPBEXstdItemX" xfId="60"/>
    <cellStyle name="SAPBEXtitle" xfId="61"/>
    <cellStyle name="SAPBEXunassignedItem" xfId="62"/>
    <cellStyle name="SAPBEXundefined" xfId="63"/>
    <cellStyle name="Sheet Title" xfId="64"/>
  </cellStyles>
  <dxfs count="0"/>
  <tableStyles count="0" defaultTableStyle="TableStyleMedium2" defaultPivotStyle="PivotStyleLight16"/>
  <colors>
    <mruColors>
      <color rgb="FFFFFF66"/>
      <color rgb="FFD7FB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64"/>
  <sheetViews>
    <sheetView tabSelected="1" zoomScale="70" zoomScaleNormal="7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E7" sqref="E7"/>
    </sheetView>
  </sheetViews>
  <sheetFormatPr defaultRowHeight="15"/>
  <cols>
    <col min="2" max="2" width="14.5703125" style="1" customWidth="1"/>
    <col min="3" max="3" width="18.7109375" customWidth="1"/>
    <col min="4" max="4" width="15.140625" customWidth="1"/>
    <col min="5" max="5" width="16.7109375" customWidth="1"/>
    <col min="6" max="6" width="17" customWidth="1"/>
    <col min="7" max="7" width="16.85546875" customWidth="1"/>
  </cols>
  <sheetData>
    <row r="2" spans="1:7">
      <c r="A2" s="49" t="s">
        <v>155</v>
      </c>
      <c r="B2" s="49"/>
      <c r="C2" s="49"/>
      <c r="D2" s="49"/>
      <c r="E2" s="49"/>
      <c r="F2" s="49"/>
      <c r="G2" s="49"/>
    </row>
    <row r="3" spans="1:7">
      <c r="A3" s="49"/>
      <c r="B3" s="49"/>
      <c r="C3" s="49"/>
      <c r="D3" s="49"/>
      <c r="E3" s="49"/>
      <c r="F3" s="49"/>
      <c r="G3" s="49"/>
    </row>
    <row r="4" spans="1:7">
      <c r="A4" s="2"/>
      <c r="B4" s="2"/>
      <c r="C4" s="3"/>
      <c r="D4" s="3"/>
      <c r="E4" s="3"/>
      <c r="F4" s="4"/>
      <c r="G4" s="4"/>
    </row>
    <row r="5" spans="1:7" ht="38.25">
      <c r="A5" s="5" t="s">
        <v>126</v>
      </c>
      <c r="B5" s="5" t="s">
        <v>138</v>
      </c>
      <c r="C5" s="5" t="s">
        <v>127</v>
      </c>
      <c r="D5" s="6" t="s">
        <v>154</v>
      </c>
      <c r="E5" s="16" t="s">
        <v>151</v>
      </c>
      <c r="F5" s="17" t="s">
        <v>152</v>
      </c>
      <c r="G5" s="17" t="s">
        <v>153</v>
      </c>
    </row>
    <row r="6" spans="1:7">
      <c r="A6" s="7">
        <v>1</v>
      </c>
      <c r="B6" s="8">
        <v>2</v>
      </c>
      <c r="C6" s="9">
        <v>3</v>
      </c>
      <c r="D6" s="10">
        <v>4</v>
      </c>
      <c r="E6" s="10">
        <v>5</v>
      </c>
      <c r="F6" s="10">
        <v>6</v>
      </c>
      <c r="G6" s="10">
        <v>7</v>
      </c>
    </row>
    <row r="7" spans="1:7" ht="38.25">
      <c r="A7" s="20" t="s">
        <v>117</v>
      </c>
      <c r="B7" s="20" t="s">
        <v>137</v>
      </c>
      <c r="C7" s="21" t="s">
        <v>118</v>
      </c>
      <c r="D7" s="22">
        <f>D8+D186+D205+D226</f>
        <v>980166249</v>
      </c>
      <c r="E7" s="22">
        <f>E8+E186+E205+E226</f>
        <v>1394225458</v>
      </c>
      <c r="F7" s="22">
        <f>F8+F186+F205+F226</f>
        <v>1373124280</v>
      </c>
      <c r="G7" s="22">
        <f>G8+G186+G205+G226</f>
        <v>1379493259</v>
      </c>
    </row>
    <row r="8" spans="1:7" ht="51">
      <c r="A8" s="23" t="s">
        <v>119</v>
      </c>
      <c r="B8" s="23" t="s">
        <v>137</v>
      </c>
      <c r="C8" s="24" t="s">
        <v>120</v>
      </c>
      <c r="D8" s="25">
        <f>D9+D12+D74+D130+D135+D154+D183</f>
        <v>943237381</v>
      </c>
      <c r="E8" s="25">
        <f>E9+E12+E74+E130+E135+E154+E183</f>
        <v>1290253000</v>
      </c>
      <c r="F8" s="25">
        <f>F9+F12+F74+F130+F135+F154+F183</f>
        <v>1362327089</v>
      </c>
      <c r="G8" s="25">
        <f>G9+G12+G74+G130+G135+G154+G183</f>
        <v>1368477859</v>
      </c>
    </row>
    <row r="9" spans="1:7" ht="25.5">
      <c r="A9" s="11"/>
      <c r="B9" s="11" t="s">
        <v>0</v>
      </c>
      <c r="C9" s="26" t="s">
        <v>1</v>
      </c>
      <c r="D9" s="27">
        <f>+D10</f>
        <v>0</v>
      </c>
      <c r="E9" s="27">
        <f t="shared" ref="E9:G9" si="0">+E10</f>
        <v>0</v>
      </c>
      <c r="F9" s="27">
        <f t="shared" si="0"/>
        <v>0</v>
      </c>
      <c r="G9" s="27">
        <f t="shared" si="0"/>
        <v>0</v>
      </c>
    </row>
    <row r="10" spans="1:7" ht="25.5">
      <c r="A10" s="19" t="s">
        <v>12</v>
      </c>
      <c r="B10" s="19"/>
      <c r="C10" s="14" t="s">
        <v>13</v>
      </c>
      <c r="D10" s="15">
        <f t="shared" ref="D10:G10" si="1">SUM(D11:D11)</f>
        <v>0</v>
      </c>
      <c r="E10" s="15">
        <f t="shared" si="1"/>
        <v>0</v>
      </c>
      <c r="F10" s="15">
        <f t="shared" si="1"/>
        <v>0</v>
      </c>
      <c r="G10" s="15">
        <f t="shared" si="1"/>
        <v>0</v>
      </c>
    </row>
    <row r="11" spans="1:7" ht="51">
      <c r="A11" s="18" t="s">
        <v>14</v>
      </c>
      <c r="B11" s="18"/>
      <c r="C11" s="12" t="s">
        <v>140</v>
      </c>
      <c r="D11" s="13"/>
      <c r="E11" s="13"/>
      <c r="F11" s="13"/>
      <c r="G11" s="13"/>
    </row>
    <row r="12" spans="1:7">
      <c r="A12" s="11"/>
      <c r="B12" s="11" t="s">
        <v>78</v>
      </c>
      <c r="C12" s="26" t="s">
        <v>79</v>
      </c>
      <c r="D12" s="27">
        <f>D13+D15+D17+D20+D24+D30+D40+D47+D51+D54+D56+D62+D64+D66+D68+D70+D72</f>
        <v>25250000</v>
      </c>
      <c r="E12" s="27">
        <f t="shared" ref="E12:G12" si="2">E13+E15+E17+E20+E24+E30+E40+E47+E51+E54+E56+E62+E64+E66+E68+E70+E72</f>
        <v>20279000</v>
      </c>
      <c r="F12" s="27">
        <f t="shared" si="2"/>
        <v>21009000</v>
      </c>
      <c r="G12" s="27">
        <f t="shared" si="2"/>
        <v>21326000</v>
      </c>
    </row>
    <row r="13" spans="1:7">
      <c r="A13" s="19" t="s">
        <v>15</v>
      </c>
      <c r="B13" s="19"/>
      <c r="C13" s="14" t="s">
        <v>16</v>
      </c>
      <c r="D13" s="15">
        <f t="shared" ref="D13:G13" si="3">SUM(D14:D14)</f>
        <v>0</v>
      </c>
      <c r="E13" s="15">
        <f t="shared" si="3"/>
        <v>0</v>
      </c>
      <c r="F13" s="15">
        <f t="shared" si="3"/>
        <v>0</v>
      </c>
      <c r="G13" s="15">
        <f t="shared" si="3"/>
        <v>0</v>
      </c>
    </row>
    <row r="14" spans="1:7">
      <c r="A14" s="18" t="s">
        <v>17</v>
      </c>
      <c r="B14" s="18"/>
      <c r="C14" s="12" t="s">
        <v>18</v>
      </c>
      <c r="D14" s="30">
        <v>0</v>
      </c>
      <c r="E14" s="30"/>
      <c r="F14" s="30"/>
      <c r="G14" s="30"/>
    </row>
    <row r="15" spans="1:7" ht="25.5">
      <c r="A15" s="19" t="s">
        <v>19</v>
      </c>
      <c r="B15" s="19"/>
      <c r="C15" s="14" t="s">
        <v>20</v>
      </c>
      <c r="D15" s="15">
        <f t="shared" ref="D15:G15" si="4">SUM(D16:D16)</f>
        <v>0</v>
      </c>
      <c r="E15" s="15">
        <f t="shared" si="4"/>
        <v>0</v>
      </c>
      <c r="F15" s="15">
        <f t="shared" si="4"/>
        <v>0</v>
      </c>
      <c r="G15" s="15">
        <f t="shared" si="4"/>
        <v>0</v>
      </c>
    </row>
    <row r="16" spans="1:7" ht="25.5">
      <c r="A16" s="18" t="s">
        <v>21</v>
      </c>
      <c r="B16" s="18"/>
      <c r="C16" s="12" t="s">
        <v>20</v>
      </c>
      <c r="D16" s="30">
        <v>0</v>
      </c>
      <c r="E16" s="30"/>
      <c r="F16" s="30"/>
      <c r="G16" s="30"/>
    </row>
    <row r="17" spans="1:7">
      <c r="A17" s="19" t="s">
        <v>22</v>
      </c>
      <c r="B17" s="19"/>
      <c r="C17" s="14" t="s">
        <v>23</v>
      </c>
      <c r="D17" s="15">
        <f t="shared" ref="D17:G17" si="5">SUM(D18:D19)</f>
        <v>0</v>
      </c>
      <c r="E17" s="15">
        <f t="shared" si="5"/>
        <v>0</v>
      </c>
      <c r="F17" s="15">
        <f t="shared" si="5"/>
        <v>0</v>
      </c>
      <c r="G17" s="15">
        <f t="shared" si="5"/>
        <v>0</v>
      </c>
    </row>
    <row r="18" spans="1:7" ht="38.25">
      <c r="A18" s="18" t="s">
        <v>24</v>
      </c>
      <c r="B18" s="18"/>
      <c r="C18" s="12" t="s">
        <v>25</v>
      </c>
      <c r="D18" s="30">
        <v>0</v>
      </c>
      <c r="E18" s="30"/>
      <c r="F18" s="30"/>
      <c r="G18" s="30"/>
    </row>
    <row r="19" spans="1:7" ht="51">
      <c r="A19" s="18" t="s">
        <v>26</v>
      </c>
      <c r="B19" s="18"/>
      <c r="C19" s="12" t="s">
        <v>27</v>
      </c>
      <c r="D19" s="30">
        <v>0</v>
      </c>
      <c r="E19" s="30"/>
      <c r="F19" s="30"/>
      <c r="G19" s="30"/>
    </row>
    <row r="20" spans="1:7" ht="25.5">
      <c r="A20" s="19" t="s">
        <v>28</v>
      </c>
      <c r="B20" s="19"/>
      <c r="C20" s="14" t="s">
        <v>29</v>
      </c>
      <c r="D20" s="15">
        <f t="shared" ref="D20:G20" si="6">SUM(D21:D23)</f>
        <v>400000</v>
      </c>
      <c r="E20" s="15">
        <f t="shared" si="6"/>
        <v>392000</v>
      </c>
      <c r="F20" s="15">
        <f t="shared" si="6"/>
        <v>439500</v>
      </c>
      <c r="G20" s="15">
        <f t="shared" si="6"/>
        <v>440000</v>
      </c>
    </row>
    <row r="21" spans="1:7">
      <c r="A21" s="18" t="s">
        <v>30</v>
      </c>
      <c r="B21" s="18"/>
      <c r="C21" s="12" t="s">
        <v>31</v>
      </c>
      <c r="D21" s="30">
        <v>200000</v>
      </c>
      <c r="E21" s="30">
        <v>180000</v>
      </c>
      <c r="F21" s="30">
        <v>205500</v>
      </c>
      <c r="G21" s="30">
        <v>206000</v>
      </c>
    </row>
    <row r="22" spans="1:7" ht="38.25">
      <c r="A22" s="18" t="s">
        <v>32</v>
      </c>
      <c r="B22" s="18"/>
      <c r="C22" s="12" t="s">
        <v>33</v>
      </c>
      <c r="D22" s="30">
        <v>0</v>
      </c>
      <c r="E22" s="30"/>
      <c r="F22" s="30"/>
      <c r="G22" s="30"/>
    </row>
    <row r="23" spans="1:7" ht="25.5">
      <c r="A23" s="18" t="s">
        <v>34</v>
      </c>
      <c r="B23" s="18"/>
      <c r="C23" s="12" t="s">
        <v>35</v>
      </c>
      <c r="D23" s="30">
        <v>200000</v>
      </c>
      <c r="E23" s="30">
        <v>212000</v>
      </c>
      <c r="F23" s="30">
        <v>234000</v>
      </c>
      <c r="G23" s="30">
        <v>234000</v>
      </c>
    </row>
    <row r="24" spans="1:7" ht="25.5">
      <c r="A24" s="19" t="s">
        <v>36</v>
      </c>
      <c r="B24" s="19"/>
      <c r="C24" s="14" t="s">
        <v>37</v>
      </c>
      <c r="D24" s="15">
        <f t="shared" ref="D24:G24" si="7">SUM(D25:D29)</f>
        <v>70000</v>
      </c>
      <c r="E24" s="15">
        <f t="shared" si="7"/>
        <v>13560484</v>
      </c>
      <c r="F24" s="15">
        <f t="shared" si="7"/>
        <v>14174500</v>
      </c>
      <c r="G24" s="15">
        <f t="shared" si="7"/>
        <v>14503000</v>
      </c>
    </row>
    <row r="25" spans="1:7" ht="38.25">
      <c r="A25" s="18">
        <v>3221</v>
      </c>
      <c r="B25" s="18"/>
      <c r="C25" s="12" t="s">
        <v>39</v>
      </c>
      <c r="D25" s="13">
        <v>70000</v>
      </c>
      <c r="E25" s="13">
        <v>360484</v>
      </c>
      <c r="F25" s="13">
        <v>974500</v>
      </c>
      <c r="G25" s="13">
        <v>983000</v>
      </c>
    </row>
    <row r="26" spans="1:7">
      <c r="A26" s="18" t="s">
        <v>107</v>
      </c>
      <c r="B26" s="18"/>
      <c r="C26" s="12" t="s">
        <v>108</v>
      </c>
      <c r="D26" s="13">
        <v>0</v>
      </c>
      <c r="E26" s="13"/>
      <c r="F26" s="13"/>
      <c r="G26" s="13"/>
    </row>
    <row r="27" spans="1:7">
      <c r="A27" s="18">
        <v>3223</v>
      </c>
      <c r="B27" s="18"/>
      <c r="C27" s="12" t="s">
        <v>162</v>
      </c>
      <c r="D27" s="13"/>
      <c r="E27" s="13">
        <v>12000000</v>
      </c>
      <c r="F27" s="13">
        <v>12000000</v>
      </c>
      <c r="G27" s="13">
        <v>12264000</v>
      </c>
    </row>
    <row r="28" spans="1:7" ht="51">
      <c r="A28" s="18">
        <v>3224</v>
      </c>
      <c r="B28" s="18"/>
      <c r="C28" s="12" t="s">
        <v>163</v>
      </c>
      <c r="D28" s="13"/>
      <c r="E28" s="13">
        <v>600000</v>
      </c>
      <c r="F28" s="13">
        <v>600000</v>
      </c>
      <c r="G28" s="13">
        <v>600000</v>
      </c>
    </row>
    <row r="29" spans="1:7" ht="25.5">
      <c r="A29" s="18">
        <v>3225</v>
      </c>
      <c r="B29" s="18"/>
      <c r="C29" s="12" t="s">
        <v>43</v>
      </c>
      <c r="D29" s="13">
        <v>0</v>
      </c>
      <c r="E29" s="13">
        <v>600000</v>
      </c>
      <c r="F29" s="13">
        <v>600000</v>
      </c>
      <c r="G29" s="13">
        <v>656000</v>
      </c>
    </row>
    <row r="30" spans="1:7">
      <c r="A30" s="19" t="s">
        <v>2</v>
      </c>
      <c r="B30" s="19"/>
      <c r="C30" s="14" t="s">
        <v>3</v>
      </c>
      <c r="D30" s="15">
        <f>SUM(D31:D39)</f>
        <v>155000</v>
      </c>
      <c r="E30" s="15">
        <f>SUM(E31:E39)</f>
        <v>6000000</v>
      </c>
      <c r="F30" s="15">
        <f>SUM(F31:F39)</f>
        <v>6000000</v>
      </c>
      <c r="G30" s="15">
        <f>SUM(G31:G39)</f>
        <v>5986000</v>
      </c>
    </row>
    <row r="31" spans="1:7" ht="25.5">
      <c r="A31" s="18">
        <v>3231</v>
      </c>
      <c r="B31" s="18"/>
      <c r="C31" s="12" t="s">
        <v>5</v>
      </c>
      <c r="D31" s="13"/>
      <c r="E31" s="13">
        <v>300000</v>
      </c>
      <c r="F31" s="13">
        <v>300000</v>
      </c>
      <c r="G31" s="13">
        <v>320000</v>
      </c>
    </row>
    <row r="32" spans="1:7" ht="38.25">
      <c r="A32" s="18" t="s">
        <v>44</v>
      </c>
      <c r="B32" s="18"/>
      <c r="C32" s="12" t="s">
        <v>45</v>
      </c>
      <c r="D32" s="13">
        <v>0</v>
      </c>
      <c r="E32" s="13">
        <v>2600000</v>
      </c>
      <c r="F32" s="13">
        <v>2600000</v>
      </c>
      <c r="G32" s="13">
        <v>2600000</v>
      </c>
    </row>
    <row r="33" spans="1:7" ht="25.5">
      <c r="A33" s="18">
        <v>3233</v>
      </c>
      <c r="B33" s="18"/>
      <c r="C33" s="12" t="s">
        <v>7</v>
      </c>
      <c r="D33" s="13"/>
      <c r="E33" s="13">
        <v>100000</v>
      </c>
      <c r="F33" s="13">
        <v>100000</v>
      </c>
      <c r="G33" s="13">
        <v>110000</v>
      </c>
    </row>
    <row r="34" spans="1:7">
      <c r="A34" s="18">
        <v>3234</v>
      </c>
      <c r="B34" s="18"/>
      <c r="C34" s="12" t="s">
        <v>47</v>
      </c>
      <c r="D34" s="13">
        <v>0</v>
      </c>
      <c r="E34" s="13">
        <v>2000000</v>
      </c>
      <c r="F34" s="13">
        <v>2000000</v>
      </c>
      <c r="G34" s="13">
        <v>1956000</v>
      </c>
    </row>
    <row r="35" spans="1:7" ht="25.5">
      <c r="A35" s="18">
        <v>3235</v>
      </c>
      <c r="B35" s="18"/>
      <c r="C35" s="12" t="s">
        <v>164</v>
      </c>
      <c r="D35" s="13"/>
      <c r="E35" s="13"/>
      <c r="F35" s="13"/>
      <c r="G35" s="13"/>
    </row>
    <row r="36" spans="1:7" ht="38.25">
      <c r="A36" s="18">
        <v>3236</v>
      </c>
      <c r="B36" s="18"/>
      <c r="C36" s="12" t="s">
        <v>165</v>
      </c>
      <c r="D36" s="13"/>
      <c r="E36" s="13"/>
      <c r="F36" s="13"/>
      <c r="G36" s="13"/>
    </row>
    <row r="37" spans="1:7" ht="25.5">
      <c r="A37" s="18">
        <v>3237</v>
      </c>
      <c r="B37" s="18"/>
      <c r="C37" s="12" t="s">
        <v>9</v>
      </c>
      <c r="D37" s="13">
        <v>155000</v>
      </c>
      <c r="E37" s="13">
        <v>1000000</v>
      </c>
      <c r="F37" s="13">
        <v>1000000</v>
      </c>
      <c r="G37" s="13">
        <v>1000000</v>
      </c>
    </row>
    <row r="38" spans="1:7">
      <c r="A38" s="18">
        <v>3238</v>
      </c>
      <c r="B38" s="18"/>
      <c r="C38" s="12" t="s">
        <v>90</v>
      </c>
      <c r="D38" s="13"/>
      <c r="E38" s="13"/>
      <c r="F38" s="13"/>
      <c r="G38" s="13"/>
    </row>
    <row r="39" spans="1:7">
      <c r="A39" s="18">
        <v>3239</v>
      </c>
      <c r="B39" s="18"/>
      <c r="C39" s="12" t="s">
        <v>11</v>
      </c>
      <c r="D39" s="13"/>
      <c r="E39" s="13"/>
      <c r="F39" s="13"/>
      <c r="G39" s="13"/>
    </row>
    <row r="40" spans="1:7" ht="25.5">
      <c r="A40" s="19" t="s">
        <v>12</v>
      </c>
      <c r="B40" s="19"/>
      <c r="C40" s="14" t="s">
        <v>13</v>
      </c>
      <c r="D40" s="15">
        <f t="shared" ref="D40:G40" si="8">SUM(D41:D46)</f>
        <v>75000</v>
      </c>
      <c r="E40" s="15">
        <f t="shared" si="8"/>
        <v>75000</v>
      </c>
      <c r="F40" s="15">
        <f t="shared" si="8"/>
        <v>79000</v>
      </c>
      <c r="G40" s="15">
        <f t="shared" si="8"/>
        <v>81000</v>
      </c>
    </row>
    <row r="41" spans="1:7" ht="51">
      <c r="A41" s="18" t="s">
        <v>14</v>
      </c>
      <c r="B41" s="18"/>
      <c r="C41" s="12" t="s">
        <v>140</v>
      </c>
      <c r="D41" s="13">
        <v>0</v>
      </c>
      <c r="E41" s="13"/>
      <c r="F41" s="13"/>
      <c r="G41" s="13"/>
    </row>
    <row r="42" spans="1:7">
      <c r="A42" s="18" t="s">
        <v>50</v>
      </c>
      <c r="B42" s="18"/>
      <c r="C42" s="12" t="s">
        <v>51</v>
      </c>
      <c r="D42" s="13">
        <v>0</v>
      </c>
      <c r="E42" s="13"/>
      <c r="F42" s="13"/>
      <c r="G42" s="13"/>
    </row>
    <row r="43" spans="1:7">
      <c r="A43" s="18" t="s">
        <v>52</v>
      </c>
      <c r="B43" s="18"/>
      <c r="C43" s="12" t="s">
        <v>53</v>
      </c>
      <c r="D43" s="13">
        <v>0</v>
      </c>
      <c r="E43" s="13">
        <v>50000</v>
      </c>
      <c r="F43" s="13">
        <v>52000</v>
      </c>
      <c r="G43" s="13">
        <v>53000</v>
      </c>
    </row>
    <row r="44" spans="1:7">
      <c r="A44" s="18" t="s">
        <v>54</v>
      </c>
      <c r="B44" s="18"/>
      <c r="C44" s="12" t="s">
        <v>55</v>
      </c>
      <c r="D44" s="13">
        <v>75000</v>
      </c>
      <c r="E44" s="13">
        <v>25000</v>
      </c>
      <c r="F44" s="13">
        <v>27000</v>
      </c>
      <c r="G44" s="13">
        <v>28000</v>
      </c>
    </row>
    <row r="45" spans="1:7">
      <c r="A45" s="18" t="s">
        <v>56</v>
      </c>
      <c r="B45" s="18"/>
      <c r="C45" s="12" t="s">
        <v>57</v>
      </c>
      <c r="D45" s="13">
        <v>0</v>
      </c>
      <c r="E45" s="13"/>
      <c r="F45" s="13"/>
      <c r="G45" s="13"/>
    </row>
    <row r="46" spans="1:7">
      <c r="A46" s="18">
        <v>3299</v>
      </c>
      <c r="B46" s="18"/>
      <c r="C46" s="12" t="s">
        <v>11</v>
      </c>
      <c r="D46" s="13"/>
      <c r="E46" s="13"/>
      <c r="F46" s="13"/>
      <c r="G46" s="13"/>
    </row>
    <row r="47" spans="1:7" ht="25.5">
      <c r="A47" s="19" t="s">
        <v>59</v>
      </c>
      <c r="B47" s="19"/>
      <c r="C47" s="14" t="s">
        <v>60</v>
      </c>
      <c r="D47" s="15">
        <f>SUM(D48:D50)</f>
        <v>55000</v>
      </c>
      <c r="E47" s="15">
        <f>SUM(E48:E50)</f>
        <v>0</v>
      </c>
      <c r="F47" s="15">
        <f t="shared" ref="F47:G47" si="9">SUM(F48:F50)</f>
        <v>0</v>
      </c>
      <c r="G47" s="15">
        <f t="shared" si="9"/>
        <v>0</v>
      </c>
    </row>
    <row r="48" spans="1:7" ht="38.25">
      <c r="A48" s="18" t="s">
        <v>61</v>
      </c>
      <c r="B48" s="18"/>
      <c r="C48" s="12" t="s">
        <v>62</v>
      </c>
      <c r="D48" s="13">
        <v>0</v>
      </c>
      <c r="E48" s="13"/>
      <c r="F48" s="13"/>
      <c r="G48" s="13"/>
    </row>
    <row r="49" spans="1:7">
      <c r="A49" s="18" t="s">
        <v>63</v>
      </c>
      <c r="B49" s="18"/>
      <c r="C49" s="12" t="s">
        <v>64</v>
      </c>
      <c r="D49" s="13">
        <v>50000</v>
      </c>
      <c r="E49" s="13"/>
      <c r="F49" s="13"/>
      <c r="G49" s="13"/>
    </row>
    <row r="50" spans="1:7" ht="25.5">
      <c r="A50" s="18">
        <v>3434</v>
      </c>
      <c r="B50" s="18"/>
      <c r="C50" s="12" t="s">
        <v>13</v>
      </c>
      <c r="D50" s="13">
        <v>5000</v>
      </c>
      <c r="E50" s="13"/>
      <c r="F50" s="13"/>
      <c r="G50" s="13"/>
    </row>
    <row r="51" spans="1:7" ht="25.5">
      <c r="A51" s="19" t="s">
        <v>84</v>
      </c>
      <c r="B51" s="19"/>
      <c r="C51" s="14" t="s">
        <v>85</v>
      </c>
      <c r="D51" s="15">
        <f t="shared" ref="D51:G51" si="10">SUM(D53:D53)</f>
        <v>0</v>
      </c>
      <c r="E51" s="15">
        <f t="shared" si="10"/>
        <v>0</v>
      </c>
      <c r="F51" s="15">
        <f t="shared" si="10"/>
        <v>0</v>
      </c>
      <c r="G51" s="15">
        <f t="shared" si="10"/>
        <v>0</v>
      </c>
    </row>
    <row r="52" spans="1:7" ht="38.25">
      <c r="A52" s="18">
        <v>3831</v>
      </c>
      <c r="B52" s="18"/>
      <c r="C52" s="12" t="s">
        <v>86</v>
      </c>
      <c r="D52" s="13"/>
      <c r="E52" s="13"/>
      <c r="F52" s="13"/>
      <c r="G52" s="13"/>
    </row>
    <row r="53" spans="1:7" ht="25.5">
      <c r="A53" s="18" t="s">
        <v>87</v>
      </c>
      <c r="B53" s="18"/>
      <c r="C53" s="12" t="s">
        <v>88</v>
      </c>
      <c r="D53" s="13"/>
      <c r="E53" s="13"/>
      <c r="F53" s="13"/>
      <c r="G53" s="13"/>
    </row>
    <row r="54" spans="1:7">
      <c r="A54" s="19" t="s">
        <v>95</v>
      </c>
      <c r="B54" s="19"/>
      <c r="C54" s="14" t="s">
        <v>96</v>
      </c>
      <c r="D54" s="15">
        <f t="shared" ref="D54:G54" si="11">SUM(D55:D55)</f>
        <v>3000000</v>
      </c>
      <c r="E54" s="15">
        <f t="shared" si="11"/>
        <v>0</v>
      </c>
      <c r="F54" s="15">
        <f t="shared" si="11"/>
        <v>0</v>
      </c>
      <c r="G54" s="15">
        <f t="shared" si="11"/>
        <v>0</v>
      </c>
    </row>
    <row r="55" spans="1:7" ht="25.5">
      <c r="A55" s="18">
        <v>4214</v>
      </c>
      <c r="B55" s="18"/>
      <c r="C55" s="12" t="s">
        <v>145</v>
      </c>
      <c r="D55" s="13">
        <v>3000000</v>
      </c>
      <c r="E55" s="13"/>
      <c r="F55" s="13"/>
      <c r="G55" s="13"/>
    </row>
    <row r="56" spans="1:7">
      <c r="A56" s="19" t="s">
        <v>70</v>
      </c>
      <c r="B56" s="19"/>
      <c r="C56" s="14" t="s">
        <v>71</v>
      </c>
      <c r="D56" s="15">
        <f>SUM(D57:D61)</f>
        <v>18195000</v>
      </c>
      <c r="E56" s="15">
        <f>SUM(E57:E61)</f>
        <v>136516</v>
      </c>
      <c r="F56" s="15">
        <f t="shared" ref="F56:G56" si="12">SUM(F57:F61)</f>
        <v>200000</v>
      </c>
      <c r="G56" s="15">
        <f t="shared" si="12"/>
        <v>200000</v>
      </c>
    </row>
    <row r="57" spans="1:7" ht="25.5">
      <c r="A57" s="18">
        <v>4221</v>
      </c>
      <c r="B57" s="18"/>
      <c r="C57" s="12" t="s">
        <v>73</v>
      </c>
      <c r="D57" s="13">
        <v>1000000</v>
      </c>
      <c r="E57" s="13">
        <v>136516</v>
      </c>
      <c r="F57" s="13">
        <v>200000</v>
      </c>
      <c r="G57" s="13">
        <v>200000</v>
      </c>
    </row>
    <row r="58" spans="1:7" ht="25.5">
      <c r="A58" s="18">
        <v>4223</v>
      </c>
      <c r="B58" s="18"/>
      <c r="C58" s="12" t="s">
        <v>75</v>
      </c>
      <c r="D58" s="13">
        <v>2975000</v>
      </c>
      <c r="E58" s="13"/>
      <c r="F58" s="13"/>
      <c r="G58" s="13"/>
    </row>
    <row r="59" spans="1:7" ht="38.25">
      <c r="A59" s="18" t="s">
        <v>91</v>
      </c>
      <c r="B59" s="18"/>
      <c r="C59" s="12" t="s">
        <v>92</v>
      </c>
      <c r="D59" s="13">
        <v>6527130</v>
      </c>
      <c r="E59" s="13"/>
      <c r="F59" s="13"/>
      <c r="G59" s="13"/>
    </row>
    <row r="60" spans="1:7" ht="25.5">
      <c r="A60" s="18">
        <v>4225</v>
      </c>
      <c r="B60" s="18"/>
      <c r="C60" s="12" t="s">
        <v>109</v>
      </c>
      <c r="D60" s="13">
        <v>2393750</v>
      </c>
      <c r="E60" s="13"/>
      <c r="F60" s="13"/>
      <c r="G60" s="13"/>
    </row>
    <row r="61" spans="1:7" ht="38.25">
      <c r="A61" s="18">
        <v>4227</v>
      </c>
      <c r="B61" s="18"/>
      <c r="C61" s="12" t="s">
        <v>77</v>
      </c>
      <c r="D61" s="13">
        <v>5299120</v>
      </c>
      <c r="E61" s="13"/>
      <c r="F61" s="13"/>
      <c r="G61" s="13"/>
    </row>
    <row r="62" spans="1:7">
      <c r="A62" s="19" t="s">
        <v>110</v>
      </c>
      <c r="B62" s="19"/>
      <c r="C62" s="14" t="s">
        <v>111</v>
      </c>
      <c r="D62" s="15">
        <f t="shared" ref="D62:G64" si="13">SUM(D63:D63)</f>
        <v>300000</v>
      </c>
      <c r="E62" s="15">
        <f t="shared" si="13"/>
        <v>100000</v>
      </c>
      <c r="F62" s="15">
        <f t="shared" si="13"/>
        <v>100000</v>
      </c>
      <c r="G62" s="15">
        <f t="shared" si="13"/>
        <v>100000</v>
      </c>
    </row>
    <row r="63" spans="1:7" ht="25.5">
      <c r="A63" s="18">
        <v>4231</v>
      </c>
      <c r="B63" s="18"/>
      <c r="C63" s="12" t="s">
        <v>112</v>
      </c>
      <c r="D63" s="13">
        <v>300000</v>
      </c>
      <c r="E63" s="13">
        <v>100000</v>
      </c>
      <c r="F63" s="13">
        <v>100000</v>
      </c>
      <c r="G63" s="13">
        <v>100000</v>
      </c>
    </row>
    <row r="64" spans="1:7" ht="38.25">
      <c r="A64" s="19" t="s">
        <v>113</v>
      </c>
      <c r="B64" s="19"/>
      <c r="C64" s="14" t="s">
        <v>143</v>
      </c>
      <c r="D64" s="15">
        <f t="shared" si="13"/>
        <v>0</v>
      </c>
      <c r="E64" s="15">
        <f t="shared" si="13"/>
        <v>15000</v>
      </c>
      <c r="F64" s="15">
        <f t="shared" si="13"/>
        <v>16000</v>
      </c>
      <c r="G64" s="15">
        <f t="shared" si="13"/>
        <v>16000</v>
      </c>
    </row>
    <row r="65" spans="1:7">
      <c r="A65" s="18">
        <v>4241</v>
      </c>
      <c r="B65" s="18"/>
      <c r="C65" s="12" t="s">
        <v>141</v>
      </c>
      <c r="D65" s="13"/>
      <c r="E65" s="13">
        <v>15000</v>
      </c>
      <c r="F65" s="13">
        <v>16000</v>
      </c>
      <c r="G65" s="13">
        <v>16000</v>
      </c>
    </row>
    <row r="66" spans="1:7" ht="25.5">
      <c r="A66" s="19" t="s">
        <v>93</v>
      </c>
      <c r="B66" s="19"/>
      <c r="C66" s="14" t="s">
        <v>142</v>
      </c>
      <c r="D66" s="15">
        <f t="shared" ref="D66:G68" si="14">SUM(D67:D67)</f>
        <v>2000000</v>
      </c>
      <c r="E66" s="15">
        <f t="shared" si="14"/>
        <v>0</v>
      </c>
      <c r="F66" s="15">
        <f t="shared" si="14"/>
        <v>0</v>
      </c>
      <c r="G66" s="15">
        <f t="shared" si="14"/>
        <v>0</v>
      </c>
    </row>
    <row r="67" spans="1:7" ht="25.5">
      <c r="A67" s="18" t="s">
        <v>94</v>
      </c>
      <c r="B67" s="18"/>
      <c r="C67" s="12" t="s">
        <v>144</v>
      </c>
      <c r="D67" s="13">
        <v>2000000</v>
      </c>
      <c r="E67" s="13"/>
      <c r="F67" s="13"/>
      <c r="G67" s="13"/>
    </row>
    <row r="68" spans="1:7" ht="38.25">
      <c r="A68" s="19" t="s">
        <v>148</v>
      </c>
      <c r="B68" s="19"/>
      <c r="C68" s="14" t="s">
        <v>149</v>
      </c>
      <c r="D68" s="15">
        <f t="shared" si="14"/>
        <v>0</v>
      </c>
      <c r="E68" s="15">
        <f t="shared" si="14"/>
        <v>0</v>
      </c>
      <c r="F68" s="15">
        <f t="shared" si="14"/>
        <v>0</v>
      </c>
      <c r="G68" s="15">
        <f t="shared" si="14"/>
        <v>0</v>
      </c>
    </row>
    <row r="69" spans="1:7" ht="25.5">
      <c r="A69" s="18">
        <v>4311</v>
      </c>
      <c r="B69" s="18"/>
      <c r="C69" s="12" t="s">
        <v>150</v>
      </c>
      <c r="D69" s="13"/>
      <c r="E69" s="13"/>
      <c r="F69" s="13"/>
      <c r="G69" s="13"/>
    </row>
    <row r="70" spans="1:7" ht="38.25">
      <c r="A70" s="19" t="s">
        <v>114</v>
      </c>
      <c r="B70" s="19"/>
      <c r="C70" s="14" t="s">
        <v>115</v>
      </c>
      <c r="D70" s="15">
        <f t="shared" ref="D70:G72" si="15">SUM(D71:D71)</f>
        <v>1000000</v>
      </c>
      <c r="E70" s="15">
        <f t="shared" si="15"/>
        <v>0</v>
      </c>
      <c r="F70" s="15">
        <f t="shared" si="15"/>
        <v>0</v>
      </c>
      <c r="G70" s="15">
        <f t="shared" si="15"/>
        <v>0</v>
      </c>
    </row>
    <row r="71" spans="1:7" ht="38.25">
      <c r="A71" s="18" t="s">
        <v>116</v>
      </c>
      <c r="B71" s="18"/>
      <c r="C71" s="12" t="s">
        <v>115</v>
      </c>
      <c r="D71" s="13">
        <v>1000000</v>
      </c>
      <c r="E71" s="13"/>
      <c r="F71" s="13"/>
      <c r="G71" s="13"/>
    </row>
    <row r="72" spans="1:7" ht="38.25">
      <c r="A72" s="19" t="s">
        <v>128</v>
      </c>
      <c r="B72" s="19"/>
      <c r="C72" s="14" t="s">
        <v>129</v>
      </c>
      <c r="D72" s="15">
        <f t="shared" si="15"/>
        <v>0</v>
      </c>
      <c r="E72" s="15">
        <f t="shared" si="15"/>
        <v>0</v>
      </c>
      <c r="F72" s="15">
        <f t="shared" si="15"/>
        <v>0</v>
      </c>
      <c r="G72" s="15">
        <f t="shared" si="15"/>
        <v>0</v>
      </c>
    </row>
    <row r="73" spans="1:7" ht="38.25">
      <c r="A73" s="18">
        <v>4541</v>
      </c>
      <c r="B73" s="18"/>
      <c r="C73" s="12" t="s">
        <v>129</v>
      </c>
      <c r="D73" s="13"/>
      <c r="E73" s="13"/>
      <c r="F73" s="13"/>
      <c r="G73" s="13"/>
    </row>
    <row r="74" spans="1:7" ht="25.5">
      <c r="A74" s="11"/>
      <c r="B74" s="11" t="s">
        <v>82</v>
      </c>
      <c r="C74" s="26" t="s">
        <v>83</v>
      </c>
      <c r="D74" s="27">
        <f>D75+D77+D79+D82+D87+D93+D103+D110+D114+D116+D118+D125+D128</f>
        <v>911627381</v>
      </c>
      <c r="E74" s="27">
        <f t="shared" ref="E74:G74" si="16">E75+E77+E79+E82+E87+E93+E103+E110+E114+E116+E118+E125+E128</f>
        <v>1267876000</v>
      </c>
      <c r="F74" s="27">
        <f t="shared" si="16"/>
        <v>1326203089</v>
      </c>
      <c r="G74" s="27">
        <f t="shared" si="16"/>
        <v>1331508859</v>
      </c>
    </row>
    <row r="75" spans="1:7">
      <c r="A75" s="19" t="s">
        <v>15</v>
      </c>
      <c r="B75" s="19"/>
      <c r="C75" s="14" t="s">
        <v>16</v>
      </c>
      <c r="D75" s="15">
        <f t="shared" ref="D75:G75" si="17">SUM(D76:D76)</f>
        <v>450000000</v>
      </c>
      <c r="E75" s="15">
        <f t="shared" si="17"/>
        <v>487764717</v>
      </c>
      <c r="F75" s="15">
        <f t="shared" si="17"/>
        <v>505203000</v>
      </c>
      <c r="G75" s="15">
        <f t="shared" si="17"/>
        <v>512782000</v>
      </c>
    </row>
    <row r="76" spans="1:7">
      <c r="A76" s="18" t="s">
        <v>17</v>
      </c>
      <c r="B76" s="18"/>
      <c r="C76" s="12" t="s">
        <v>18</v>
      </c>
      <c r="D76" s="13">
        <v>450000000</v>
      </c>
      <c r="E76" s="13">
        <v>487764717</v>
      </c>
      <c r="F76" s="13">
        <v>505203000</v>
      </c>
      <c r="G76" s="13">
        <v>512782000</v>
      </c>
    </row>
    <row r="77" spans="1:7" ht="25.5">
      <c r="A77" s="19" t="s">
        <v>19</v>
      </c>
      <c r="B77" s="19"/>
      <c r="C77" s="14" t="s">
        <v>20</v>
      </c>
      <c r="D77" s="15">
        <f t="shared" ref="D77:G77" si="18">SUM(D78:D78)</f>
        <v>3800000</v>
      </c>
      <c r="E77" s="15">
        <f t="shared" si="18"/>
        <v>14800000</v>
      </c>
      <c r="F77" s="15">
        <f t="shared" si="18"/>
        <v>15332000</v>
      </c>
      <c r="G77" s="15">
        <f t="shared" si="18"/>
        <v>15562000</v>
      </c>
    </row>
    <row r="78" spans="1:7" ht="25.5">
      <c r="A78" s="18" t="s">
        <v>21</v>
      </c>
      <c r="B78" s="18"/>
      <c r="C78" s="12" t="s">
        <v>20</v>
      </c>
      <c r="D78" s="13">
        <v>3800000</v>
      </c>
      <c r="E78" s="13">
        <v>14800000</v>
      </c>
      <c r="F78" s="13">
        <v>15332000</v>
      </c>
      <c r="G78" s="13">
        <v>15562000</v>
      </c>
    </row>
    <row r="79" spans="1:7">
      <c r="A79" s="19" t="s">
        <v>22</v>
      </c>
      <c r="B79" s="19"/>
      <c r="C79" s="14" t="s">
        <v>23</v>
      </c>
      <c r="D79" s="15">
        <f t="shared" ref="D79:G79" si="19">SUM(D80:D81)</f>
        <v>44000000</v>
      </c>
      <c r="E79" s="15">
        <f t="shared" si="19"/>
        <v>72535883</v>
      </c>
      <c r="F79" s="15">
        <f t="shared" si="19"/>
        <v>75126000</v>
      </c>
      <c r="G79" s="15">
        <f t="shared" si="19"/>
        <v>76254000</v>
      </c>
    </row>
    <row r="80" spans="1:7" ht="38.25">
      <c r="A80" s="18" t="s">
        <v>24</v>
      </c>
      <c r="B80" s="18"/>
      <c r="C80" s="12" t="s">
        <v>25</v>
      </c>
      <c r="D80" s="13">
        <v>40000000</v>
      </c>
      <c r="E80" s="13">
        <v>66644168</v>
      </c>
      <c r="F80" s="13">
        <v>69024000</v>
      </c>
      <c r="G80" s="13">
        <v>70060000</v>
      </c>
    </row>
    <row r="81" spans="1:7" ht="51">
      <c r="A81" s="18" t="s">
        <v>26</v>
      </c>
      <c r="B81" s="18"/>
      <c r="C81" s="12" t="s">
        <v>27</v>
      </c>
      <c r="D81" s="13">
        <v>4000000</v>
      </c>
      <c r="E81" s="13">
        <v>5891715</v>
      </c>
      <c r="F81" s="13">
        <v>6102000</v>
      </c>
      <c r="G81" s="13">
        <v>6194000</v>
      </c>
    </row>
    <row r="82" spans="1:7" ht="25.5">
      <c r="A82" s="19" t="s">
        <v>28</v>
      </c>
      <c r="B82" s="19"/>
      <c r="C82" s="14" t="s">
        <v>29</v>
      </c>
      <c r="D82" s="15">
        <f>SUM(D83:D86)</f>
        <v>15900000</v>
      </c>
      <c r="E82" s="15">
        <f>SUM(E83:E86)</f>
        <v>18966680</v>
      </c>
      <c r="F82" s="15">
        <f>SUM(F83:F86)</f>
        <v>19467000</v>
      </c>
      <c r="G82" s="15">
        <f>SUM(G83:G86)</f>
        <v>19759000</v>
      </c>
    </row>
    <row r="83" spans="1:7">
      <c r="A83" s="18" t="s">
        <v>30</v>
      </c>
      <c r="B83" s="18"/>
      <c r="C83" s="12" t="s">
        <v>31</v>
      </c>
      <c r="D83" s="13">
        <v>0</v>
      </c>
      <c r="E83" s="13"/>
      <c r="F83" s="13"/>
      <c r="G83" s="13"/>
    </row>
    <row r="84" spans="1:7" ht="38.25">
      <c r="A84" s="18" t="s">
        <v>32</v>
      </c>
      <c r="B84" s="18"/>
      <c r="C84" s="12" t="s">
        <v>33</v>
      </c>
      <c r="D84" s="13">
        <v>15000000</v>
      </c>
      <c r="E84" s="13">
        <v>18965680</v>
      </c>
      <c r="F84" s="13">
        <v>19466000</v>
      </c>
      <c r="G84" s="13">
        <v>19758000</v>
      </c>
    </row>
    <row r="85" spans="1:7" ht="25.5">
      <c r="A85" s="18" t="s">
        <v>34</v>
      </c>
      <c r="B85" s="18"/>
      <c r="C85" s="12" t="s">
        <v>35</v>
      </c>
      <c r="D85" s="13">
        <v>900000</v>
      </c>
      <c r="E85" s="13"/>
      <c r="F85" s="13"/>
      <c r="G85" s="13"/>
    </row>
    <row r="86" spans="1:7" ht="25.5">
      <c r="A86" s="18">
        <v>3214</v>
      </c>
      <c r="B86" s="18"/>
      <c r="C86" s="12" t="s">
        <v>166</v>
      </c>
      <c r="D86" s="13"/>
      <c r="E86" s="13">
        <v>1000</v>
      </c>
      <c r="F86" s="13">
        <v>1000</v>
      </c>
      <c r="G86" s="13">
        <v>1000</v>
      </c>
    </row>
    <row r="87" spans="1:7" ht="25.5">
      <c r="A87" s="19" t="s">
        <v>36</v>
      </c>
      <c r="B87" s="19"/>
      <c r="C87" s="14" t="s">
        <v>37</v>
      </c>
      <c r="D87" s="15">
        <f t="shared" ref="D87:G87" si="20">SUM(D88:D92)</f>
        <v>365269981</v>
      </c>
      <c r="E87" s="15">
        <f t="shared" si="20"/>
        <v>516705300</v>
      </c>
      <c r="F87" s="15">
        <f t="shared" si="20"/>
        <v>580474995</v>
      </c>
      <c r="G87" s="15">
        <f t="shared" si="20"/>
        <v>592152100</v>
      </c>
    </row>
    <row r="88" spans="1:7" ht="38.25">
      <c r="A88" s="18" t="s">
        <v>38</v>
      </c>
      <c r="B88" s="18"/>
      <c r="C88" s="12" t="s">
        <v>39</v>
      </c>
      <c r="D88" s="13">
        <v>7000000</v>
      </c>
      <c r="E88" s="13">
        <v>8032000</v>
      </c>
      <c r="F88" s="13">
        <v>7726895</v>
      </c>
      <c r="G88" s="13">
        <v>7801000</v>
      </c>
    </row>
    <row r="89" spans="1:7">
      <c r="A89" s="18" t="s">
        <v>107</v>
      </c>
      <c r="B89" s="18"/>
      <c r="C89" s="12" t="s">
        <v>108</v>
      </c>
      <c r="D89" s="13">
        <v>337469981</v>
      </c>
      <c r="E89" s="13">
        <v>498293300</v>
      </c>
      <c r="F89" s="13">
        <v>561507100</v>
      </c>
      <c r="G89" s="13">
        <v>573059100</v>
      </c>
    </row>
    <row r="90" spans="1:7">
      <c r="A90" s="18" t="s">
        <v>40</v>
      </c>
      <c r="B90" s="18"/>
      <c r="C90" s="12" t="s">
        <v>41</v>
      </c>
      <c r="D90" s="13">
        <v>16000000</v>
      </c>
      <c r="E90" s="13">
        <v>6280000</v>
      </c>
      <c r="F90" s="13">
        <v>6939000</v>
      </c>
      <c r="G90" s="13">
        <v>6959000</v>
      </c>
    </row>
    <row r="91" spans="1:7" ht="38.25">
      <c r="A91" s="18">
        <v>3224</v>
      </c>
      <c r="B91" s="18"/>
      <c r="C91" s="12" t="s">
        <v>101</v>
      </c>
      <c r="D91" s="13">
        <v>1600000</v>
      </c>
      <c r="E91" s="13">
        <v>1400000</v>
      </c>
      <c r="F91" s="13">
        <v>1472000</v>
      </c>
      <c r="G91" s="13">
        <v>1503000</v>
      </c>
    </row>
    <row r="92" spans="1:7" ht="25.5">
      <c r="A92" s="18" t="s">
        <v>42</v>
      </c>
      <c r="B92" s="18"/>
      <c r="C92" s="12" t="s">
        <v>43</v>
      </c>
      <c r="D92" s="13">
        <v>3200000</v>
      </c>
      <c r="E92" s="13">
        <v>2700000</v>
      </c>
      <c r="F92" s="13">
        <v>2830000</v>
      </c>
      <c r="G92" s="13">
        <v>2830000</v>
      </c>
    </row>
    <row r="93" spans="1:7">
      <c r="A93" s="19" t="s">
        <v>2</v>
      </c>
      <c r="B93" s="19"/>
      <c r="C93" s="14" t="s">
        <v>3</v>
      </c>
      <c r="D93" s="15">
        <f t="shared" ref="D93:G93" si="21">SUM(D94:D102)</f>
        <v>32657400</v>
      </c>
      <c r="E93" s="15">
        <f t="shared" si="21"/>
        <v>47141623</v>
      </c>
      <c r="F93" s="15">
        <f t="shared" si="21"/>
        <v>47063298</v>
      </c>
      <c r="G93" s="15">
        <f t="shared" si="21"/>
        <v>47608000</v>
      </c>
    </row>
    <row r="94" spans="1:7" ht="25.5">
      <c r="A94" s="18" t="s">
        <v>4</v>
      </c>
      <c r="B94" s="18"/>
      <c r="C94" s="12" t="s">
        <v>5</v>
      </c>
      <c r="D94" s="13">
        <v>1000000</v>
      </c>
      <c r="E94" s="13">
        <v>1090000</v>
      </c>
      <c r="F94" s="13">
        <v>1141500</v>
      </c>
      <c r="G94" s="13">
        <v>1142000</v>
      </c>
    </row>
    <row r="95" spans="1:7" ht="38.25">
      <c r="A95" s="18" t="s">
        <v>44</v>
      </c>
      <c r="B95" s="18"/>
      <c r="C95" s="12" t="s">
        <v>45</v>
      </c>
      <c r="D95" s="13">
        <v>17000000</v>
      </c>
      <c r="E95" s="13">
        <v>20370000</v>
      </c>
      <c r="F95" s="13">
        <v>21198000</v>
      </c>
      <c r="G95" s="13">
        <v>21555000</v>
      </c>
    </row>
    <row r="96" spans="1:7" ht="25.5">
      <c r="A96" s="18" t="s">
        <v>6</v>
      </c>
      <c r="B96" s="18"/>
      <c r="C96" s="12" t="s">
        <v>7</v>
      </c>
      <c r="D96" s="13">
        <v>300000</v>
      </c>
      <c r="E96" s="13">
        <v>264580</v>
      </c>
      <c r="F96" s="13">
        <v>273583</v>
      </c>
      <c r="G96" s="13">
        <v>274000</v>
      </c>
    </row>
    <row r="97" spans="1:7">
      <c r="A97" s="18" t="s">
        <v>46</v>
      </c>
      <c r="B97" s="18"/>
      <c r="C97" s="12" t="s">
        <v>47</v>
      </c>
      <c r="D97" s="13">
        <v>8500000</v>
      </c>
      <c r="E97" s="13">
        <v>8070000</v>
      </c>
      <c r="F97" s="13">
        <v>8433000</v>
      </c>
      <c r="G97" s="13">
        <v>8633000</v>
      </c>
    </row>
    <row r="98" spans="1:7">
      <c r="A98" s="18">
        <v>3235</v>
      </c>
      <c r="B98" s="18"/>
      <c r="C98" s="12" t="s">
        <v>64</v>
      </c>
      <c r="D98" s="13">
        <v>100000</v>
      </c>
      <c r="E98" s="13">
        <v>100000</v>
      </c>
      <c r="F98" s="13">
        <v>104000</v>
      </c>
      <c r="G98" s="13">
        <v>105000</v>
      </c>
    </row>
    <row r="99" spans="1:7" ht="25.5">
      <c r="A99" s="18" t="s">
        <v>48</v>
      </c>
      <c r="B99" s="18"/>
      <c r="C99" s="12" t="s">
        <v>49</v>
      </c>
      <c r="D99" s="13">
        <v>1000000</v>
      </c>
      <c r="E99" s="13">
        <v>5450000</v>
      </c>
      <c r="F99" s="13">
        <v>5646000</v>
      </c>
      <c r="G99" s="13">
        <v>5731000</v>
      </c>
    </row>
    <row r="100" spans="1:7" ht="25.5">
      <c r="A100" s="18" t="s">
        <v>8</v>
      </c>
      <c r="B100" s="18"/>
      <c r="C100" s="12" t="s">
        <v>9</v>
      </c>
      <c r="D100" s="13">
        <v>757400</v>
      </c>
      <c r="E100" s="13">
        <v>3581664</v>
      </c>
      <c r="F100" s="13">
        <v>2355215</v>
      </c>
      <c r="G100" s="13">
        <v>2439000</v>
      </c>
    </row>
    <row r="101" spans="1:7">
      <c r="A101" s="18" t="s">
        <v>89</v>
      </c>
      <c r="B101" s="18"/>
      <c r="C101" s="12" t="s">
        <v>90</v>
      </c>
      <c r="D101" s="13">
        <v>2000000</v>
      </c>
      <c r="E101" s="13">
        <v>2510000</v>
      </c>
      <c r="F101" s="13">
        <v>2065000</v>
      </c>
      <c r="G101" s="13">
        <v>1820000</v>
      </c>
    </row>
    <row r="102" spans="1:7">
      <c r="A102" s="18" t="s">
        <v>10</v>
      </c>
      <c r="B102" s="18"/>
      <c r="C102" s="12" t="s">
        <v>11</v>
      </c>
      <c r="D102" s="13">
        <v>2000000</v>
      </c>
      <c r="E102" s="13">
        <v>5705379</v>
      </c>
      <c r="F102" s="13">
        <v>5847000</v>
      </c>
      <c r="G102" s="13">
        <v>5909000</v>
      </c>
    </row>
    <row r="103" spans="1:7" ht="25.5">
      <c r="A103" s="19" t="s">
        <v>12</v>
      </c>
      <c r="B103" s="19"/>
      <c r="C103" s="14" t="s">
        <v>13</v>
      </c>
      <c r="D103" s="15">
        <f t="shared" ref="D103:G103" si="22">SUM(D104:D109)</f>
        <v>0</v>
      </c>
      <c r="E103" s="15">
        <f t="shared" si="22"/>
        <v>4599000</v>
      </c>
      <c r="F103" s="15">
        <f t="shared" si="22"/>
        <v>4637000</v>
      </c>
      <c r="G103" s="15">
        <f t="shared" si="22"/>
        <v>4654000</v>
      </c>
    </row>
    <row r="104" spans="1:7" ht="51">
      <c r="A104" s="18">
        <v>3291</v>
      </c>
      <c r="B104" s="18"/>
      <c r="C104" s="12" t="s">
        <v>140</v>
      </c>
      <c r="D104" s="13"/>
      <c r="E104" s="13">
        <v>53000</v>
      </c>
      <c r="F104" s="13">
        <v>55000</v>
      </c>
      <c r="G104" s="13">
        <v>56000</v>
      </c>
    </row>
    <row r="105" spans="1:7">
      <c r="A105" s="18" t="s">
        <v>50</v>
      </c>
      <c r="B105" s="18"/>
      <c r="C105" s="12" t="s">
        <v>51</v>
      </c>
      <c r="D105" s="13"/>
      <c r="E105" s="13">
        <v>3545000</v>
      </c>
      <c r="F105" s="13">
        <v>3545000</v>
      </c>
      <c r="G105" s="13">
        <v>3545000</v>
      </c>
    </row>
    <row r="106" spans="1:7">
      <c r="A106" s="18" t="s">
        <v>52</v>
      </c>
      <c r="B106" s="18"/>
      <c r="C106" s="12" t="s">
        <v>53</v>
      </c>
      <c r="D106" s="13"/>
      <c r="E106" s="13"/>
      <c r="F106" s="13"/>
      <c r="G106" s="13"/>
    </row>
    <row r="107" spans="1:7">
      <c r="A107" s="18" t="s">
        <v>54</v>
      </c>
      <c r="B107" s="18"/>
      <c r="C107" s="12" t="s">
        <v>55</v>
      </c>
      <c r="D107" s="13"/>
      <c r="E107" s="13"/>
      <c r="F107" s="13"/>
      <c r="G107" s="13"/>
    </row>
    <row r="108" spans="1:7">
      <c r="A108" s="18" t="s">
        <v>56</v>
      </c>
      <c r="B108" s="18"/>
      <c r="C108" s="12" t="s">
        <v>57</v>
      </c>
      <c r="D108" s="13"/>
      <c r="E108" s="13">
        <v>1000000</v>
      </c>
      <c r="F108" s="13">
        <v>1036000</v>
      </c>
      <c r="G108" s="13">
        <v>1052000</v>
      </c>
    </row>
    <row r="109" spans="1:7" ht="25.5">
      <c r="A109" s="18" t="s">
        <v>58</v>
      </c>
      <c r="B109" s="18"/>
      <c r="C109" s="12" t="s">
        <v>13</v>
      </c>
      <c r="D109" s="13"/>
      <c r="E109" s="13">
        <v>1000</v>
      </c>
      <c r="F109" s="13">
        <v>1000</v>
      </c>
      <c r="G109" s="13">
        <v>1000</v>
      </c>
    </row>
    <row r="110" spans="1:7" ht="25.5">
      <c r="A110" s="19" t="s">
        <v>59</v>
      </c>
      <c r="B110" s="19"/>
      <c r="C110" s="14" t="s">
        <v>60</v>
      </c>
      <c r="D110" s="15">
        <f t="shared" ref="D110:G110" si="23">SUM(D111:D113)</f>
        <v>0</v>
      </c>
      <c r="E110" s="15">
        <f t="shared" si="23"/>
        <v>1038000</v>
      </c>
      <c r="F110" s="15">
        <f t="shared" si="23"/>
        <v>1075000</v>
      </c>
      <c r="G110" s="15">
        <f t="shared" si="23"/>
        <v>1091000</v>
      </c>
    </row>
    <row r="111" spans="1:7" ht="38.25">
      <c r="A111" s="18" t="s">
        <v>61</v>
      </c>
      <c r="B111" s="18"/>
      <c r="C111" s="12" t="s">
        <v>62</v>
      </c>
      <c r="D111" s="13"/>
      <c r="E111" s="13">
        <v>110000</v>
      </c>
      <c r="F111" s="13">
        <v>114000</v>
      </c>
      <c r="G111" s="13">
        <v>116000</v>
      </c>
    </row>
    <row r="112" spans="1:7">
      <c r="A112" s="18" t="s">
        <v>63</v>
      </c>
      <c r="B112" s="18"/>
      <c r="C112" s="12" t="s">
        <v>64</v>
      </c>
      <c r="D112" s="13"/>
      <c r="E112" s="13">
        <v>920000</v>
      </c>
      <c r="F112" s="13">
        <v>953000</v>
      </c>
      <c r="G112" s="13">
        <v>967000</v>
      </c>
    </row>
    <row r="113" spans="1:7" ht="25.5">
      <c r="A113" s="18">
        <v>3434</v>
      </c>
      <c r="B113" s="18"/>
      <c r="C113" s="12" t="s">
        <v>65</v>
      </c>
      <c r="D113" s="13"/>
      <c r="E113" s="13">
        <v>8000</v>
      </c>
      <c r="F113" s="13">
        <v>8000</v>
      </c>
      <c r="G113" s="13">
        <v>8000</v>
      </c>
    </row>
    <row r="114" spans="1:7" ht="25.5">
      <c r="A114" s="19" t="s">
        <v>84</v>
      </c>
      <c r="B114" s="19"/>
      <c r="C114" s="14" t="s">
        <v>85</v>
      </c>
      <c r="D114" s="15">
        <f t="shared" ref="D114:G114" si="24">SUM(D115:D115)</f>
        <v>0</v>
      </c>
      <c r="E114" s="15">
        <f t="shared" si="24"/>
        <v>1800000</v>
      </c>
      <c r="F114" s="15">
        <f t="shared" si="24"/>
        <v>1865000</v>
      </c>
      <c r="G114" s="15">
        <f t="shared" si="24"/>
        <v>1893000</v>
      </c>
    </row>
    <row r="115" spans="1:7" ht="25.5">
      <c r="A115" s="18" t="s">
        <v>87</v>
      </c>
      <c r="B115" s="18"/>
      <c r="C115" s="12" t="s">
        <v>88</v>
      </c>
      <c r="D115" s="13"/>
      <c r="E115" s="13">
        <v>1800000</v>
      </c>
      <c r="F115" s="13">
        <v>1865000</v>
      </c>
      <c r="G115" s="13">
        <v>1893000</v>
      </c>
    </row>
    <row r="116" spans="1:7">
      <c r="A116" s="47">
        <v>421</v>
      </c>
      <c r="B116" s="47"/>
      <c r="C116" s="14" t="s">
        <v>96</v>
      </c>
      <c r="D116" s="35">
        <f>+D117</f>
        <v>0</v>
      </c>
      <c r="E116" s="35">
        <f t="shared" ref="E116:G116" si="25">+E117</f>
        <v>3000000</v>
      </c>
      <c r="F116" s="35">
        <f t="shared" si="25"/>
        <v>725000</v>
      </c>
      <c r="G116" s="35">
        <f t="shared" si="25"/>
        <v>736000</v>
      </c>
    </row>
    <row r="117" spans="1:7" ht="25.5">
      <c r="A117" s="18">
        <v>4214</v>
      </c>
      <c r="B117" s="18"/>
      <c r="C117" s="12" t="s">
        <v>145</v>
      </c>
      <c r="D117" s="13"/>
      <c r="E117" s="13">
        <v>3000000</v>
      </c>
      <c r="F117" s="13">
        <v>725000</v>
      </c>
      <c r="G117" s="13">
        <v>736000</v>
      </c>
    </row>
    <row r="118" spans="1:7">
      <c r="A118" s="19" t="s">
        <v>70</v>
      </c>
      <c r="B118" s="19"/>
      <c r="C118" s="14" t="s">
        <v>71</v>
      </c>
      <c r="D118" s="15">
        <f t="shared" ref="D118:G118" si="26">SUM(D119:D124)</f>
        <v>0</v>
      </c>
      <c r="E118" s="15">
        <f t="shared" si="26"/>
        <v>84805044</v>
      </c>
      <c r="F118" s="15">
        <f t="shared" si="26"/>
        <v>60889796</v>
      </c>
      <c r="G118" s="15">
        <f t="shared" si="26"/>
        <v>45747759</v>
      </c>
    </row>
    <row r="119" spans="1:7" ht="25.5">
      <c r="A119" s="18" t="s">
        <v>72</v>
      </c>
      <c r="B119" s="18"/>
      <c r="C119" s="12" t="s">
        <v>73</v>
      </c>
      <c r="D119" s="13"/>
      <c r="E119" s="13">
        <v>2163559</v>
      </c>
      <c r="F119" s="13">
        <v>1297000</v>
      </c>
      <c r="G119" s="13">
        <v>1320000</v>
      </c>
    </row>
    <row r="120" spans="1:7" ht="25.5">
      <c r="A120" s="18">
        <v>4222</v>
      </c>
      <c r="B120" s="18"/>
      <c r="C120" s="12" t="s">
        <v>161</v>
      </c>
      <c r="D120" s="13"/>
      <c r="E120" s="13">
        <v>12000</v>
      </c>
      <c r="F120" s="13">
        <v>12000</v>
      </c>
      <c r="G120" s="13">
        <v>13000</v>
      </c>
    </row>
    <row r="121" spans="1:7" ht="25.5">
      <c r="A121" s="18" t="s">
        <v>74</v>
      </c>
      <c r="B121" s="18"/>
      <c r="C121" s="12" t="s">
        <v>75</v>
      </c>
      <c r="D121" s="13"/>
      <c r="E121" s="13">
        <v>5000000</v>
      </c>
      <c r="F121" s="13">
        <v>1554000</v>
      </c>
      <c r="G121" s="13">
        <v>1577000</v>
      </c>
    </row>
    <row r="122" spans="1:7" ht="38.25">
      <c r="A122" s="18" t="s">
        <v>91</v>
      </c>
      <c r="B122" s="18"/>
      <c r="C122" s="12" t="s">
        <v>92</v>
      </c>
      <c r="D122" s="13"/>
      <c r="E122" s="13">
        <v>70274485</v>
      </c>
      <c r="F122" s="13">
        <v>54522796</v>
      </c>
      <c r="G122" s="13">
        <v>39278759</v>
      </c>
    </row>
    <row r="123" spans="1:7" ht="25.5">
      <c r="A123" s="18">
        <v>4225</v>
      </c>
      <c r="B123" s="18"/>
      <c r="C123" s="12" t="s">
        <v>109</v>
      </c>
      <c r="D123" s="13"/>
      <c r="E123" s="13">
        <v>2000000</v>
      </c>
      <c r="F123" s="13">
        <v>104000</v>
      </c>
      <c r="G123" s="13">
        <v>105000</v>
      </c>
    </row>
    <row r="124" spans="1:7" ht="38.25">
      <c r="A124" s="18" t="s">
        <v>76</v>
      </c>
      <c r="B124" s="18"/>
      <c r="C124" s="12" t="s">
        <v>77</v>
      </c>
      <c r="D124" s="13"/>
      <c r="E124" s="13">
        <v>5355000</v>
      </c>
      <c r="F124" s="13">
        <v>3400000</v>
      </c>
      <c r="G124" s="13">
        <v>3454000</v>
      </c>
    </row>
    <row r="125" spans="1:7" ht="25.5">
      <c r="A125" s="19" t="s">
        <v>93</v>
      </c>
      <c r="B125" s="19"/>
      <c r="C125" s="14" t="s">
        <v>142</v>
      </c>
      <c r="D125" s="15">
        <f t="shared" ref="D125:G125" si="27">SUM(D126:D127)</f>
        <v>0</v>
      </c>
      <c r="E125" s="15">
        <f t="shared" si="27"/>
        <v>2720000</v>
      </c>
      <c r="F125" s="15">
        <f t="shared" si="27"/>
        <v>2345000</v>
      </c>
      <c r="G125" s="15">
        <f t="shared" si="27"/>
        <v>1270000</v>
      </c>
    </row>
    <row r="126" spans="1:7" ht="25.5">
      <c r="A126" s="18" t="s">
        <v>94</v>
      </c>
      <c r="B126" s="18"/>
      <c r="C126" s="12" t="s">
        <v>144</v>
      </c>
      <c r="D126" s="13"/>
      <c r="E126" s="13">
        <v>2720000</v>
      </c>
      <c r="F126" s="13">
        <v>2345000</v>
      </c>
      <c r="G126" s="13">
        <v>1270000</v>
      </c>
    </row>
    <row r="127" spans="1:7" ht="25.5">
      <c r="A127" s="18" t="s">
        <v>121</v>
      </c>
      <c r="B127" s="18"/>
      <c r="C127" s="12" t="s">
        <v>122</v>
      </c>
      <c r="D127" s="13"/>
      <c r="E127" s="13"/>
      <c r="F127" s="13"/>
      <c r="G127" s="13"/>
    </row>
    <row r="128" spans="1:7" ht="38.25">
      <c r="A128" s="19" t="s">
        <v>114</v>
      </c>
      <c r="B128" s="19"/>
      <c r="C128" s="14" t="s">
        <v>115</v>
      </c>
      <c r="D128" s="15">
        <f t="shared" ref="D128:G128" si="28">SUM(D129:D129)</f>
        <v>0</v>
      </c>
      <c r="E128" s="15">
        <f t="shared" si="28"/>
        <v>11999753</v>
      </c>
      <c r="F128" s="15">
        <f t="shared" si="28"/>
        <v>12000000</v>
      </c>
      <c r="G128" s="15">
        <f t="shared" si="28"/>
        <v>12000000</v>
      </c>
    </row>
    <row r="129" spans="1:7" ht="38.25">
      <c r="A129" s="18" t="s">
        <v>116</v>
      </c>
      <c r="B129" s="18"/>
      <c r="C129" s="12" t="s">
        <v>115</v>
      </c>
      <c r="D129" s="13"/>
      <c r="E129" s="13">
        <v>11999753</v>
      </c>
      <c r="F129" s="13">
        <v>12000000</v>
      </c>
      <c r="G129" s="13">
        <v>12000000</v>
      </c>
    </row>
    <row r="130" spans="1:7">
      <c r="A130" s="11"/>
      <c r="B130" s="11" t="s">
        <v>105</v>
      </c>
      <c r="C130" s="26" t="s">
        <v>106</v>
      </c>
      <c r="D130" s="27">
        <f t="shared" ref="D130:G130" si="29">D131+D133</f>
        <v>0</v>
      </c>
      <c r="E130" s="27">
        <f t="shared" si="29"/>
        <v>0</v>
      </c>
      <c r="F130" s="27">
        <f t="shared" si="29"/>
        <v>0</v>
      </c>
      <c r="G130" s="27">
        <f t="shared" si="29"/>
        <v>0</v>
      </c>
    </row>
    <row r="131" spans="1:7">
      <c r="A131" s="19" t="s">
        <v>70</v>
      </c>
      <c r="B131" s="19"/>
      <c r="C131" s="14" t="s">
        <v>71</v>
      </c>
      <c r="D131" s="15">
        <f t="shared" ref="D131:G131" si="30">SUM(D132:D132)</f>
        <v>0</v>
      </c>
      <c r="E131" s="15">
        <f t="shared" si="30"/>
        <v>0</v>
      </c>
      <c r="F131" s="15">
        <f t="shared" si="30"/>
        <v>0</v>
      </c>
      <c r="G131" s="15">
        <f t="shared" si="30"/>
        <v>0</v>
      </c>
    </row>
    <row r="132" spans="1:7" ht="38.25">
      <c r="A132" s="18" t="s">
        <v>91</v>
      </c>
      <c r="B132" s="18"/>
      <c r="C132" s="12" t="s">
        <v>92</v>
      </c>
      <c r="D132" s="13"/>
      <c r="E132" s="13"/>
      <c r="F132" s="13"/>
      <c r="G132" s="13"/>
    </row>
    <row r="133" spans="1:7" ht="38.25">
      <c r="A133" s="19" t="s">
        <v>114</v>
      </c>
      <c r="B133" s="19"/>
      <c r="C133" s="14" t="s">
        <v>115</v>
      </c>
      <c r="D133" s="15">
        <f t="shared" ref="D133:G133" si="31">SUM(D134:D134)</f>
        <v>0</v>
      </c>
      <c r="E133" s="15">
        <f t="shared" si="31"/>
        <v>0</v>
      </c>
      <c r="F133" s="15">
        <f t="shared" si="31"/>
        <v>0</v>
      </c>
      <c r="G133" s="15">
        <f t="shared" si="31"/>
        <v>0</v>
      </c>
    </row>
    <row r="134" spans="1:7" ht="38.25">
      <c r="A134" s="18" t="s">
        <v>116</v>
      </c>
      <c r="B134" s="18"/>
      <c r="C134" s="12" t="s">
        <v>115</v>
      </c>
      <c r="D134" s="13"/>
      <c r="E134" s="13"/>
      <c r="F134" s="13"/>
      <c r="G134" s="13"/>
    </row>
    <row r="135" spans="1:7">
      <c r="A135" s="11"/>
      <c r="B135" s="11" t="s">
        <v>80</v>
      </c>
      <c r="C135" s="26" t="s">
        <v>81</v>
      </c>
      <c r="D135" s="27">
        <f>D136+D138+D141+D144+D146++D149+D151</f>
        <v>1130000</v>
      </c>
      <c r="E135" s="27">
        <f t="shared" ref="E135:G135" si="32">E136+E138+E141+E144+E146++E149+E151</f>
        <v>268000</v>
      </c>
      <c r="F135" s="27">
        <f t="shared" si="32"/>
        <v>13220000</v>
      </c>
      <c r="G135" s="27">
        <f t="shared" si="32"/>
        <v>13720000</v>
      </c>
    </row>
    <row r="136" spans="1:7">
      <c r="A136" s="19" t="s">
        <v>15</v>
      </c>
      <c r="B136" s="19"/>
      <c r="C136" s="14" t="s">
        <v>16</v>
      </c>
      <c r="D136" s="15">
        <f t="shared" ref="D136:G136" si="33">SUM(D137:D137)</f>
        <v>0</v>
      </c>
      <c r="E136" s="15">
        <f t="shared" si="33"/>
        <v>0</v>
      </c>
      <c r="F136" s="15">
        <f t="shared" si="33"/>
        <v>0</v>
      </c>
      <c r="G136" s="15">
        <f t="shared" si="33"/>
        <v>0</v>
      </c>
    </row>
    <row r="137" spans="1:7">
      <c r="A137" s="18">
        <v>3111</v>
      </c>
      <c r="B137" s="18"/>
      <c r="C137" s="12" t="s">
        <v>18</v>
      </c>
      <c r="D137" s="13"/>
      <c r="E137" s="13"/>
      <c r="F137" s="13"/>
      <c r="G137" s="13"/>
    </row>
    <row r="138" spans="1:7">
      <c r="A138" s="19" t="s">
        <v>22</v>
      </c>
      <c r="B138" s="19"/>
      <c r="C138" s="14" t="s">
        <v>23</v>
      </c>
      <c r="D138" s="15">
        <f>SUM(D139:D140)</f>
        <v>1100000</v>
      </c>
      <c r="E138" s="15">
        <f>SUM(E139:E140)</f>
        <v>0</v>
      </c>
      <c r="F138" s="15">
        <f t="shared" ref="F138:G138" si="34">SUM(F139:F140)</f>
        <v>0</v>
      </c>
      <c r="G138" s="15">
        <f t="shared" si="34"/>
        <v>0</v>
      </c>
    </row>
    <row r="139" spans="1:7" ht="38.25">
      <c r="A139" s="18">
        <v>3132</v>
      </c>
      <c r="B139" s="18"/>
      <c r="C139" s="12" t="s">
        <v>25</v>
      </c>
      <c r="D139" s="13">
        <v>990000</v>
      </c>
      <c r="E139" s="13"/>
      <c r="F139" s="13"/>
      <c r="G139" s="13"/>
    </row>
    <row r="140" spans="1:7" ht="51">
      <c r="A140" s="18">
        <v>3133</v>
      </c>
      <c r="B140" s="18"/>
      <c r="C140" s="12" t="s">
        <v>27</v>
      </c>
      <c r="D140" s="13">
        <v>110000</v>
      </c>
      <c r="E140" s="13"/>
      <c r="F140" s="13"/>
      <c r="G140" s="13"/>
    </row>
    <row r="141" spans="1:7" ht="25.5">
      <c r="A141" s="19" t="s">
        <v>28</v>
      </c>
      <c r="B141" s="19"/>
      <c r="C141" s="14" t="s">
        <v>29</v>
      </c>
      <c r="D141" s="15">
        <f>SUM(D142:D143)</f>
        <v>0</v>
      </c>
      <c r="E141" s="15">
        <f>SUM(E142:E143)</f>
        <v>0</v>
      </c>
      <c r="F141" s="15">
        <f t="shared" ref="F141:G141" si="35">SUM(F142:F143)</f>
        <v>0</v>
      </c>
      <c r="G141" s="15">
        <f t="shared" si="35"/>
        <v>0</v>
      </c>
    </row>
    <row r="142" spans="1:7">
      <c r="A142" s="18">
        <v>3211</v>
      </c>
      <c r="B142" s="18"/>
      <c r="C142" s="12" t="s">
        <v>31</v>
      </c>
      <c r="D142" s="13"/>
      <c r="E142" s="13"/>
      <c r="F142" s="13"/>
      <c r="G142" s="13"/>
    </row>
    <row r="143" spans="1:7" ht="25.5">
      <c r="A143" s="18">
        <v>3213</v>
      </c>
      <c r="B143" s="18"/>
      <c r="C143" s="12" t="s">
        <v>35</v>
      </c>
      <c r="D143" s="13"/>
      <c r="E143" s="13"/>
      <c r="F143" s="13"/>
      <c r="G143" s="13"/>
    </row>
    <row r="144" spans="1:7" ht="25.5">
      <c r="A144" s="19" t="s">
        <v>36</v>
      </c>
      <c r="B144" s="19"/>
      <c r="C144" s="14" t="s">
        <v>37</v>
      </c>
      <c r="D144" s="15">
        <f t="shared" ref="D144:G144" si="36">SUM(D145:D145)</f>
        <v>30000</v>
      </c>
      <c r="E144" s="15">
        <f t="shared" si="36"/>
        <v>100000</v>
      </c>
      <c r="F144" s="15">
        <f t="shared" si="36"/>
        <v>100000</v>
      </c>
      <c r="G144" s="15">
        <f t="shared" si="36"/>
        <v>100000</v>
      </c>
    </row>
    <row r="145" spans="1:7" ht="38.25">
      <c r="A145" s="18">
        <v>3221</v>
      </c>
      <c r="B145" s="18"/>
      <c r="C145" s="12" t="s">
        <v>39</v>
      </c>
      <c r="D145" s="13">
        <v>30000</v>
      </c>
      <c r="E145" s="13">
        <v>100000</v>
      </c>
      <c r="F145" s="13">
        <v>100000</v>
      </c>
      <c r="G145" s="13">
        <v>100000</v>
      </c>
    </row>
    <row r="146" spans="1:7">
      <c r="A146" s="19" t="s">
        <v>2</v>
      </c>
      <c r="B146" s="19"/>
      <c r="C146" s="14" t="s">
        <v>3</v>
      </c>
      <c r="D146" s="15">
        <f>SUM(D147:D148)</f>
        <v>0</v>
      </c>
      <c r="E146" s="15">
        <f>SUM(E147:E148)</f>
        <v>0</v>
      </c>
      <c r="F146" s="15">
        <f t="shared" ref="F146:G146" si="37">SUM(F147:F148)</f>
        <v>0</v>
      </c>
      <c r="G146" s="15">
        <f t="shared" si="37"/>
        <v>0</v>
      </c>
    </row>
    <row r="147" spans="1:7" ht="25.5">
      <c r="A147" s="18">
        <v>3237</v>
      </c>
      <c r="B147" s="18"/>
      <c r="C147" s="12" t="s">
        <v>9</v>
      </c>
      <c r="D147" s="13"/>
      <c r="E147" s="13"/>
      <c r="F147" s="13"/>
      <c r="G147" s="13"/>
    </row>
    <row r="148" spans="1:7">
      <c r="A148" s="18">
        <v>3239</v>
      </c>
      <c r="B148" s="18"/>
      <c r="C148" s="12" t="s">
        <v>11</v>
      </c>
      <c r="D148" s="13"/>
      <c r="E148" s="13"/>
      <c r="F148" s="13"/>
      <c r="G148" s="13"/>
    </row>
    <row r="149" spans="1:7" ht="43.15" customHeight="1">
      <c r="A149" s="19" t="s">
        <v>167</v>
      </c>
      <c r="B149" s="19"/>
      <c r="C149" s="14" t="s">
        <v>168</v>
      </c>
      <c r="D149" s="15">
        <f>+D150</f>
        <v>0</v>
      </c>
      <c r="E149" s="15">
        <f t="shared" ref="E149:G149" si="38">+E150</f>
        <v>168000</v>
      </c>
      <c r="F149" s="15">
        <f t="shared" si="38"/>
        <v>120000</v>
      </c>
      <c r="G149" s="15">
        <f t="shared" si="38"/>
        <v>120000</v>
      </c>
    </row>
    <row r="150" spans="1:7" ht="43.15" customHeight="1">
      <c r="A150" s="31" t="s">
        <v>170</v>
      </c>
      <c r="B150" s="31"/>
      <c r="C150" s="32" t="s">
        <v>171</v>
      </c>
      <c r="D150" s="33"/>
      <c r="E150" s="33">
        <v>168000</v>
      </c>
      <c r="F150" s="33">
        <v>120000</v>
      </c>
      <c r="G150" s="33">
        <v>120000</v>
      </c>
    </row>
    <row r="151" spans="1:7">
      <c r="A151" s="19" t="s">
        <v>70</v>
      </c>
      <c r="B151" s="19"/>
      <c r="C151" s="14" t="s">
        <v>71</v>
      </c>
      <c r="D151" s="15">
        <f t="shared" ref="D151:G151" si="39">SUM(D152:D153)</f>
        <v>0</v>
      </c>
      <c r="E151" s="15">
        <f t="shared" si="39"/>
        <v>0</v>
      </c>
      <c r="F151" s="15">
        <f t="shared" si="39"/>
        <v>13000000</v>
      </c>
      <c r="G151" s="15">
        <f t="shared" si="39"/>
        <v>13500000</v>
      </c>
    </row>
    <row r="152" spans="1:7" ht="25.5">
      <c r="A152" s="28" t="s">
        <v>72</v>
      </c>
      <c r="B152" s="28"/>
      <c r="C152" s="12" t="s">
        <v>73</v>
      </c>
      <c r="D152" s="29"/>
      <c r="E152" s="29"/>
      <c r="F152" s="29"/>
      <c r="G152" s="29"/>
    </row>
    <row r="153" spans="1:7" ht="38.25">
      <c r="A153" s="18" t="s">
        <v>91</v>
      </c>
      <c r="B153" s="18"/>
      <c r="C153" s="12" t="s">
        <v>92</v>
      </c>
      <c r="D153" s="13"/>
      <c r="E153" s="13"/>
      <c r="F153" s="13">
        <v>13000000</v>
      </c>
      <c r="G153" s="13">
        <v>13500000</v>
      </c>
    </row>
    <row r="154" spans="1:7">
      <c r="A154" s="11"/>
      <c r="B154" s="11" t="s">
        <v>130</v>
      </c>
      <c r="C154" s="26" t="s">
        <v>131</v>
      </c>
      <c r="D154" s="27">
        <f t="shared" ref="D154:G154" si="40">D155+D157+D160+D164+D169+D173+D176+D181</f>
        <v>5200000</v>
      </c>
      <c r="E154" s="27">
        <f t="shared" si="40"/>
        <v>1800000</v>
      </c>
      <c r="F154" s="27">
        <f t="shared" si="40"/>
        <v>1865000</v>
      </c>
      <c r="G154" s="27">
        <f t="shared" si="40"/>
        <v>1893000</v>
      </c>
    </row>
    <row r="155" spans="1:7">
      <c r="A155" s="19" t="s">
        <v>15</v>
      </c>
      <c r="B155" s="19"/>
      <c r="C155" s="14" t="s">
        <v>16</v>
      </c>
      <c r="D155" s="15">
        <f t="shared" ref="D155:G155" si="41">SUM(D156:D156)</f>
        <v>0</v>
      </c>
      <c r="E155" s="15">
        <f t="shared" si="41"/>
        <v>0</v>
      </c>
      <c r="F155" s="15">
        <f t="shared" si="41"/>
        <v>0</v>
      </c>
      <c r="G155" s="15">
        <f t="shared" si="41"/>
        <v>0</v>
      </c>
    </row>
    <row r="156" spans="1:7">
      <c r="A156" s="18" t="s">
        <v>17</v>
      </c>
      <c r="B156" s="18"/>
      <c r="C156" s="12" t="s">
        <v>18</v>
      </c>
      <c r="D156" s="13">
        <v>0</v>
      </c>
      <c r="E156" s="13"/>
      <c r="F156" s="13"/>
      <c r="G156" s="13"/>
    </row>
    <row r="157" spans="1:7" ht="25.5">
      <c r="A157" s="19" t="s">
        <v>28</v>
      </c>
      <c r="B157" s="19"/>
      <c r="C157" s="14" t="s">
        <v>29</v>
      </c>
      <c r="D157" s="15">
        <f t="shared" ref="D157:G157" si="42">SUM(D158:D159)</f>
        <v>1100000</v>
      </c>
      <c r="E157" s="15">
        <f t="shared" si="42"/>
        <v>600000</v>
      </c>
      <c r="F157" s="15">
        <f t="shared" si="42"/>
        <v>600000</v>
      </c>
      <c r="G157" s="15">
        <f t="shared" si="42"/>
        <v>615000</v>
      </c>
    </row>
    <row r="158" spans="1:7">
      <c r="A158" s="18" t="s">
        <v>30</v>
      </c>
      <c r="B158" s="18"/>
      <c r="C158" s="12" t="s">
        <v>31</v>
      </c>
      <c r="D158" s="13">
        <v>600000</v>
      </c>
      <c r="E158" s="13">
        <v>200000</v>
      </c>
      <c r="F158" s="13">
        <v>200000</v>
      </c>
      <c r="G158" s="13">
        <v>205000</v>
      </c>
    </row>
    <row r="159" spans="1:7" ht="25.5">
      <c r="A159" s="18" t="s">
        <v>34</v>
      </c>
      <c r="B159" s="18"/>
      <c r="C159" s="12" t="s">
        <v>35</v>
      </c>
      <c r="D159" s="13">
        <v>500000</v>
      </c>
      <c r="E159" s="13">
        <v>400000</v>
      </c>
      <c r="F159" s="13">
        <v>400000</v>
      </c>
      <c r="G159" s="13">
        <v>410000</v>
      </c>
    </row>
    <row r="160" spans="1:7" ht="25.5">
      <c r="A160" s="19" t="s">
        <v>36</v>
      </c>
      <c r="B160" s="19"/>
      <c r="C160" s="14" t="s">
        <v>37</v>
      </c>
      <c r="D160" s="15">
        <f>SUM(D161:D163)</f>
        <v>230000</v>
      </c>
      <c r="E160" s="15">
        <f>SUM(E161:E163)</f>
        <v>625000</v>
      </c>
      <c r="F160" s="15">
        <f t="shared" ref="F160:G160" si="43">SUM(F161:F163)</f>
        <v>645000</v>
      </c>
      <c r="G160" s="15">
        <f t="shared" si="43"/>
        <v>698000</v>
      </c>
    </row>
    <row r="161" spans="1:7" ht="38.25">
      <c r="A161" s="18">
        <v>3221</v>
      </c>
      <c r="B161" s="18"/>
      <c r="C161" s="12" t="s">
        <v>39</v>
      </c>
      <c r="D161" s="13">
        <v>230000</v>
      </c>
      <c r="E161" s="13">
        <v>225000</v>
      </c>
      <c r="F161" s="13">
        <v>245000</v>
      </c>
      <c r="G161" s="13">
        <v>298000</v>
      </c>
    </row>
    <row r="162" spans="1:7">
      <c r="A162" s="18" t="s">
        <v>107</v>
      </c>
      <c r="B162" s="18"/>
      <c r="C162" s="12" t="s">
        <v>108</v>
      </c>
      <c r="D162" s="13">
        <v>0</v>
      </c>
      <c r="E162" s="13">
        <v>100000</v>
      </c>
      <c r="F162" s="13">
        <v>100000</v>
      </c>
      <c r="G162" s="13">
        <v>100000</v>
      </c>
    </row>
    <row r="163" spans="1:7" ht="25.5">
      <c r="A163" s="18" t="s">
        <v>42</v>
      </c>
      <c r="B163" s="18"/>
      <c r="C163" s="12" t="s">
        <v>43</v>
      </c>
      <c r="D163" s="13"/>
      <c r="E163" s="13">
        <v>300000</v>
      </c>
      <c r="F163" s="13">
        <v>300000</v>
      </c>
      <c r="G163" s="13">
        <v>300000</v>
      </c>
    </row>
    <row r="164" spans="1:7">
      <c r="A164" s="19" t="s">
        <v>2</v>
      </c>
      <c r="B164" s="19"/>
      <c r="C164" s="14" t="s">
        <v>3</v>
      </c>
      <c r="D164" s="15">
        <f t="shared" ref="D164:G164" si="44">SUM(D165:D168)</f>
        <v>0</v>
      </c>
      <c r="E164" s="15">
        <f t="shared" si="44"/>
        <v>0</v>
      </c>
      <c r="F164" s="15">
        <f t="shared" si="44"/>
        <v>0</v>
      </c>
      <c r="G164" s="15">
        <f t="shared" si="44"/>
        <v>0</v>
      </c>
    </row>
    <row r="165" spans="1:7" ht="25.5">
      <c r="A165" s="18" t="s">
        <v>4</v>
      </c>
      <c r="B165" s="18"/>
      <c r="C165" s="12" t="s">
        <v>5</v>
      </c>
      <c r="D165" s="13">
        <v>0</v>
      </c>
      <c r="E165" s="13"/>
      <c r="F165" s="13"/>
      <c r="G165" s="13"/>
    </row>
    <row r="166" spans="1:7" ht="38.25">
      <c r="A166" s="18" t="s">
        <v>44</v>
      </c>
      <c r="B166" s="18"/>
      <c r="C166" s="12" t="s">
        <v>45</v>
      </c>
      <c r="D166" s="13">
        <v>0</v>
      </c>
      <c r="E166" s="13"/>
      <c r="F166" s="13"/>
      <c r="G166" s="13"/>
    </row>
    <row r="167" spans="1:7" ht="25.5">
      <c r="A167" s="18" t="s">
        <v>8</v>
      </c>
      <c r="B167" s="18"/>
      <c r="C167" s="12" t="s">
        <v>9</v>
      </c>
      <c r="D167" s="13">
        <v>0</v>
      </c>
      <c r="E167" s="13"/>
      <c r="F167" s="13"/>
      <c r="G167" s="13"/>
    </row>
    <row r="168" spans="1:7">
      <c r="A168" s="18" t="s">
        <v>10</v>
      </c>
      <c r="B168" s="18"/>
      <c r="C168" s="12" t="s">
        <v>11</v>
      </c>
      <c r="D168" s="13">
        <v>0</v>
      </c>
      <c r="E168" s="13"/>
      <c r="F168" s="13"/>
      <c r="G168" s="13"/>
    </row>
    <row r="169" spans="1:7" ht="25.5">
      <c r="A169" s="19" t="s">
        <v>12</v>
      </c>
      <c r="B169" s="19"/>
      <c r="C169" s="14" t="s">
        <v>13</v>
      </c>
      <c r="D169" s="15">
        <f t="shared" ref="D169:G169" si="45">SUM(D170:D172)</f>
        <v>0</v>
      </c>
      <c r="E169" s="15">
        <f t="shared" si="45"/>
        <v>30000</v>
      </c>
      <c r="F169" s="15">
        <f t="shared" si="45"/>
        <v>30000</v>
      </c>
      <c r="G169" s="15">
        <f t="shared" si="45"/>
        <v>30000</v>
      </c>
    </row>
    <row r="170" spans="1:7" ht="51">
      <c r="A170" s="18" t="s">
        <v>14</v>
      </c>
      <c r="B170" s="18"/>
      <c r="C170" s="12" t="s">
        <v>140</v>
      </c>
      <c r="D170" s="13">
        <v>0</v>
      </c>
      <c r="E170" s="13"/>
      <c r="F170" s="13"/>
      <c r="G170" s="13"/>
    </row>
    <row r="171" spans="1:7">
      <c r="A171" s="18">
        <v>3294</v>
      </c>
      <c r="B171" s="18"/>
      <c r="C171" s="12" t="s">
        <v>169</v>
      </c>
      <c r="D171" s="13"/>
      <c r="E171" s="13">
        <v>30000</v>
      </c>
      <c r="F171" s="13">
        <v>30000</v>
      </c>
      <c r="G171" s="13">
        <v>30000</v>
      </c>
    </row>
    <row r="172" spans="1:7" ht="25.5">
      <c r="A172" s="18">
        <v>3299</v>
      </c>
      <c r="B172" s="18"/>
      <c r="C172" s="12" t="s">
        <v>13</v>
      </c>
      <c r="D172" s="13">
        <v>0</v>
      </c>
      <c r="E172" s="13"/>
      <c r="F172" s="13"/>
      <c r="G172" s="13"/>
    </row>
    <row r="173" spans="1:7">
      <c r="A173" s="19" t="s">
        <v>95</v>
      </c>
      <c r="B173" s="19"/>
      <c r="C173" s="14" t="s">
        <v>96</v>
      </c>
      <c r="D173" s="15">
        <f t="shared" ref="D173:G173" si="46">SUM(D174:D175)</f>
        <v>0</v>
      </c>
      <c r="E173" s="15">
        <f t="shared" si="46"/>
        <v>0</v>
      </c>
      <c r="F173" s="15">
        <f t="shared" si="46"/>
        <v>0</v>
      </c>
      <c r="G173" s="15">
        <f t="shared" si="46"/>
        <v>0</v>
      </c>
    </row>
    <row r="174" spans="1:7">
      <c r="A174" s="18" t="s">
        <v>134</v>
      </c>
      <c r="B174" s="18"/>
      <c r="C174" s="12" t="s">
        <v>135</v>
      </c>
      <c r="D174" s="13">
        <v>0</v>
      </c>
      <c r="E174" s="13"/>
      <c r="F174" s="13"/>
      <c r="G174" s="13"/>
    </row>
    <row r="175" spans="1:7" ht="25.5">
      <c r="A175" s="18">
        <v>4214</v>
      </c>
      <c r="B175" s="18"/>
      <c r="C175" s="12" t="s">
        <v>145</v>
      </c>
      <c r="D175" s="13">
        <v>0</v>
      </c>
      <c r="E175" s="13"/>
      <c r="F175" s="13"/>
      <c r="G175" s="13"/>
    </row>
    <row r="176" spans="1:7">
      <c r="A176" s="19" t="s">
        <v>70</v>
      </c>
      <c r="B176" s="19"/>
      <c r="C176" s="14" t="s">
        <v>71</v>
      </c>
      <c r="D176" s="15">
        <f t="shared" ref="D176:G176" si="47">SUM(D177:D180)</f>
        <v>3870000</v>
      </c>
      <c r="E176" s="15">
        <f t="shared" si="47"/>
        <v>545000</v>
      </c>
      <c r="F176" s="15">
        <f t="shared" si="47"/>
        <v>590000</v>
      </c>
      <c r="G176" s="15">
        <f t="shared" si="47"/>
        <v>550000</v>
      </c>
    </row>
    <row r="177" spans="1:7" ht="25.5">
      <c r="A177" s="18" t="s">
        <v>72</v>
      </c>
      <c r="B177" s="18"/>
      <c r="C177" s="12" t="s">
        <v>73</v>
      </c>
      <c r="D177" s="13">
        <v>0</v>
      </c>
      <c r="E177" s="13">
        <v>100000</v>
      </c>
      <c r="F177" s="13">
        <v>164000</v>
      </c>
      <c r="G177" s="13">
        <v>124000</v>
      </c>
    </row>
    <row r="178" spans="1:7" ht="25.5">
      <c r="A178" s="18">
        <v>4223</v>
      </c>
      <c r="B178" s="18"/>
      <c r="C178" s="12" t="s">
        <v>75</v>
      </c>
      <c r="D178" s="13">
        <v>0</v>
      </c>
      <c r="E178" s="13"/>
      <c r="F178" s="13"/>
      <c r="G178" s="13"/>
    </row>
    <row r="179" spans="1:7" ht="38.25">
      <c r="A179" s="18" t="s">
        <v>91</v>
      </c>
      <c r="B179" s="18"/>
      <c r="C179" s="12" t="s">
        <v>92</v>
      </c>
      <c r="D179" s="13">
        <v>3870000</v>
      </c>
      <c r="E179" s="13">
        <v>300000</v>
      </c>
      <c r="F179" s="13">
        <v>200000</v>
      </c>
      <c r="G179" s="13">
        <v>200000</v>
      </c>
    </row>
    <row r="180" spans="1:7" ht="38.25">
      <c r="A180" s="18">
        <v>4227</v>
      </c>
      <c r="B180" s="18"/>
      <c r="C180" s="12" t="s">
        <v>77</v>
      </c>
      <c r="D180" s="13">
        <v>0</v>
      </c>
      <c r="E180" s="13">
        <v>145000</v>
      </c>
      <c r="F180" s="13">
        <v>226000</v>
      </c>
      <c r="G180" s="13">
        <v>226000</v>
      </c>
    </row>
    <row r="181" spans="1:7" ht="25.5">
      <c r="A181" s="19" t="s">
        <v>93</v>
      </c>
      <c r="B181" s="19"/>
      <c r="C181" s="14" t="s">
        <v>142</v>
      </c>
      <c r="D181" s="15">
        <f t="shared" ref="D181:G181" si="48">SUM(D182:D182)</f>
        <v>0</v>
      </c>
      <c r="E181" s="15">
        <f t="shared" si="48"/>
        <v>0</v>
      </c>
      <c r="F181" s="15">
        <f t="shared" si="48"/>
        <v>0</v>
      </c>
      <c r="G181" s="15">
        <f t="shared" si="48"/>
        <v>0</v>
      </c>
    </row>
    <row r="182" spans="1:7" ht="25.5">
      <c r="A182" s="18" t="s">
        <v>94</v>
      </c>
      <c r="B182" s="18"/>
      <c r="C182" s="12" t="s">
        <v>144</v>
      </c>
      <c r="D182" s="13">
        <v>0</v>
      </c>
      <c r="E182" s="13"/>
      <c r="F182" s="13"/>
      <c r="G182" s="13"/>
    </row>
    <row r="183" spans="1:7" ht="38.25">
      <c r="A183" s="11"/>
      <c r="B183" s="11" t="s">
        <v>132</v>
      </c>
      <c r="C183" s="26" t="s">
        <v>133</v>
      </c>
      <c r="D183" s="27">
        <f t="shared" ref="D183:G184" si="49">D184</f>
        <v>30000</v>
      </c>
      <c r="E183" s="27">
        <f t="shared" si="49"/>
        <v>30000</v>
      </c>
      <c r="F183" s="27">
        <f t="shared" si="49"/>
        <v>30000</v>
      </c>
      <c r="G183" s="27">
        <f t="shared" si="49"/>
        <v>30000</v>
      </c>
    </row>
    <row r="184" spans="1:7">
      <c r="A184" s="19" t="s">
        <v>2</v>
      </c>
      <c r="B184" s="19"/>
      <c r="C184" s="14" t="s">
        <v>3</v>
      </c>
      <c r="D184" s="15">
        <f t="shared" si="49"/>
        <v>30000</v>
      </c>
      <c r="E184" s="15">
        <f t="shared" si="49"/>
        <v>30000</v>
      </c>
      <c r="F184" s="15">
        <f t="shared" si="49"/>
        <v>30000</v>
      </c>
      <c r="G184" s="15">
        <f t="shared" si="49"/>
        <v>30000</v>
      </c>
    </row>
    <row r="185" spans="1:7" ht="38.25">
      <c r="A185" s="18">
        <v>3232</v>
      </c>
      <c r="B185" s="18"/>
      <c r="C185" s="12" t="s">
        <v>45</v>
      </c>
      <c r="D185" s="13">
        <v>30000</v>
      </c>
      <c r="E185" s="13">
        <v>30000</v>
      </c>
      <c r="F185" s="13">
        <v>30000</v>
      </c>
      <c r="G185" s="13">
        <v>30000</v>
      </c>
    </row>
    <row r="186" spans="1:7" ht="63.75">
      <c r="A186" s="23" t="s">
        <v>123</v>
      </c>
      <c r="B186" s="23" t="s">
        <v>137</v>
      </c>
      <c r="C186" s="24" t="s">
        <v>136</v>
      </c>
      <c r="D186" s="25">
        <f>D187</f>
        <v>300000</v>
      </c>
      <c r="E186" s="25">
        <f>E187</f>
        <v>300000</v>
      </c>
      <c r="F186" s="25">
        <f t="shared" ref="F186:G186" si="50">F187</f>
        <v>400000</v>
      </c>
      <c r="G186" s="25">
        <f t="shared" si="50"/>
        <v>500000</v>
      </c>
    </row>
    <row r="187" spans="1:7" ht="25.5">
      <c r="A187" s="11"/>
      <c r="B187" s="11" t="s">
        <v>0</v>
      </c>
      <c r="C187" s="26" t="s">
        <v>1</v>
      </c>
      <c r="D187" s="27">
        <f>D188+D192+D194+D196+D200+D202</f>
        <v>300000</v>
      </c>
      <c r="E187" s="27">
        <f>E188+E192+E194+E196+E200+E202</f>
        <v>300000</v>
      </c>
      <c r="F187" s="27">
        <f t="shared" ref="F187:G187" si="51">F188+F192+F194+F196+F200+F202</f>
        <v>400000</v>
      </c>
      <c r="G187" s="27">
        <f t="shared" si="51"/>
        <v>500000</v>
      </c>
    </row>
    <row r="188" spans="1:7">
      <c r="A188" s="19" t="s">
        <v>15</v>
      </c>
      <c r="B188" s="19"/>
      <c r="C188" s="14" t="s">
        <v>16</v>
      </c>
      <c r="D188" s="15">
        <f t="shared" ref="D188" si="52">SUM(D189:D189)</f>
        <v>20000</v>
      </c>
      <c r="E188" s="15">
        <f>SUM(E189:E191)</f>
        <v>0</v>
      </c>
      <c r="F188" s="15">
        <f t="shared" ref="F188:G188" si="53">SUM(F189:F191)</f>
        <v>143000</v>
      </c>
      <c r="G188" s="15">
        <f t="shared" si="53"/>
        <v>143000</v>
      </c>
    </row>
    <row r="189" spans="1:7">
      <c r="A189" s="18">
        <v>3111</v>
      </c>
      <c r="B189" s="18"/>
      <c r="C189" s="12" t="s">
        <v>18</v>
      </c>
      <c r="D189" s="13">
        <v>20000</v>
      </c>
      <c r="E189" s="13"/>
      <c r="F189" s="13">
        <v>122000</v>
      </c>
      <c r="G189" s="13">
        <v>122000</v>
      </c>
    </row>
    <row r="190" spans="1:7" ht="38.25">
      <c r="A190" s="18">
        <v>3132</v>
      </c>
      <c r="B190" s="18"/>
      <c r="C190" s="12" t="s">
        <v>156</v>
      </c>
      <c r="D190" s="13"/>
      <c r="E190" s="13"/>
      <c r="F190" s="13">
        <v>19000</v>
      </c>
      <c r="G190" s="13">
        <v>19000</v>
      </c>
    </row>
    <row r="191" spans="1:7" ht="38.25">
      <c r="A191" s="18">
        <v>3133</v>
      </c>
      <c r="B191" s="18"/>
      <c r="C191" s="12" t="s">
        <v>157</v>
      </c>
      <c r="D191" s="13"/>
      <c r="E191" s="13"/>
      <c r="F191" s="13">
        <v>2000</v>
      </c>
      <c r="G191" s="13">
        <v>2000</v>
      </c>
    </row>
    <row r="192" spans="1:7" ht="25.5">
      <c r="A192" s="19" t="s">
        <v>28</v>
      </c>
      <c r="B192" s="19"/>
      <c r="C192" s="14" t="s">
        <v>29</v>
      </c>
      <c r="D192" s="15">
        <f t="shared" ref="D192:G192" si="54">SUM(D193:D193)</f>
        <v>20000</v>
      </c>
      <c r="E192" s="15">
        <f t="shared" si="54"/>
        <v>20000</v>
      </c>
      <c r="F192" s="15">
        <f t="shared" si="54"/>
        <v>8500</v>
      </c>
      <c r="G192" s="15">
        <f t="shared" si="54"/>
        <v>10000</v>
      </c>
    </row>
    <row r="193" spans="1:7">
      <c r="A193" s="18">
        <v>3211</v>
      </c>
      <c r="B193" s="18"/>
      <c r="C193" s="12" t="s">
        <v>31</v>
      </c>
      <c r="D193" s="13">
        <v>20000</v>
      </c>
      <c r="E193" s="13">
        <v>20000</v>
      </c>
      <c r="F193" s="13">
        <v>8500</v>
      </c>
      <c r="G193" s="13">
        <v>10000</v>
      </c>
    </row>
    <row r="194" spans="1:7" ht="25.5">
      <c r="A194" s="19" t="s">
        <v>36</v>
      </c>
      <c r="B194" s="19"/>
      <c r="C194" s="14" t="s">
        <v>37</v>
      </c>
      <c r="D194" s="15">
        <f t="shared" ref="D194:G194" si="55">SUM(D195:D195)</f>
        <v>200000</v>
      </c>
      <c r="E194" s="15">
        <f t="shared" si="55"/>
        <v>200000</v>
      </c>
      <c r="F194" s="15">
        <f t="shared" si="55"/>
        <v>200000</v>
      </c>
      <c r="G194" s="15">
        <f t="shared" si="55"/>
        <v>267000</v>
      </c>
    </row>
    <row r="195" spans="1:7">
      <c r="A195" s="18">
        <v>3222</v>
      </c>
      <c r="B195" s="18"/>
      <c r="C195" s="12" t="s">
        <v>108</v>
      </c>
      <c r="D195" s="13">
        <v>200000</v>
      </c>
      <c r="E195" s="13">
        <v>200000</v>
      </c>
      <c r="F195" s="13">
        <v>200000</v>
      </c>
      <c r="G195" s="13">
        <v>267000</v>
      </c>
    </row>
    <row r="196" spans="1:7">
      <c r="A196" s="19" t="s">
        <v>2</v>
      </c>
      <c r="B196" s="19"/>
      <c r="C196" s="14" t="s">
        <v>3</v>
      </c>
      <c r="D196" s="15">
        <f>SUM(D197:D199)</f>
        <v>10000</v>
      </c>
      <c r="E196" s="15">
        <f>SUM(E197:E199)</f>
        <v>30000</v>
      </c>
      <c r="F196" s="15">
        <f t="shared" ref="F196:G196" si="56">SUM(F197:F199)</f>
        <v>28500</v>
      </c>
      <c r="G196" s="15">
        <f t="shared" si="56"/>
        <v>30000</v>
      </c>
    </row>
    <row r="197" spans="1:7" ht="25.5">
      <c r="A197" s="18">
        <v>3231</v>
      </c>
      <c r="B197" s="18"/>
      <c r="C197" s="12" t="s">
        <v>5</v>
      </c>
      <c r="D197" s="13">
        <v>10000</v>
      </c>
      <c r="E197" s="13">
        <v>10000</v>
      </c>
      <c r="F197" s="13">
        <v>8500</v>
      </c>
      <c r="G197" s="13">
        <v>10000</v>
      </c>
    </row>
    <row r="198" spans="1:7" ht="38.25">
      <c r="A198" s="18">
        <v>3237</v>
      </c>
      <c r="B198" s="18"/>
      <c r="C198" s="12" t="s">
        <v>158</v>
      </c>
      <c r="D198" s="13">
        <v>0</v>
      </c>
      <c r="E198" s="13">
        <v>20000</v>
      </c>
      <c r="F198" s="13">
        <v>20000</v>
      </c>
      <c r="G198" s="13">
        <v>20000</v>
      </c>
    </row>
    <row r="199" spans="1:7">
      <c r="A199" s="18" t="s">
        <v>89</v>
      </c>
      <c r="B199" s="18"/>
      <c r="C199" s="12" t="s">
        <v>90</v>
      </c>
      <c r="D199" s="13">
        <v>0</v>
      </c>
      <c r="E199" s="13"/>
      <c r="F199" s="13"/>
      <c r="G199" s="13"/>
    </row>
    <row r="200" spans="1:7" ht="38.25">
      <c r="A200" s="19" t="s">
        <v>66</v>
      </c>
      <c r="B200" s="19"/>
      <c r="C200" s="14" t="s">
        <v>67</v>
      </c>
      <c r="D200" s="15">
        <f t="shared" ref="D200:G200" si="57">SUM(D201:D201)</f>
        <v>0</v>
      </c>
      <c r="E200" s="15">
        <f t="shared" si="57"/>
        <v>0</v>
      </c>
      <c r="F200" s="15">
        <f t="shared" si="57"/>
        <v>0</v>
      </c>
      <c r="G200" s="15">
        <f t="shared" si="57"/>
        <v>0</v>
      </c>
    </row>
    <row r="201" spans="1:7" ht="25.5">
      <c r="A201" s="18" t="s">
        <v>68</v>
      </c>
      <c r="B201" s="18"/>
      <c r="C201" s="12" t="s">
        <v>69</v>
      </c>
      <c r="D201" s="13">
        <v>0</v>
      </c>
      <c r="E201" s="13"/>
      <c r="F201" s="13"/>
      <c r="G201" s="13"/>
    </row>
    <row r="202" spans="1:7">
      <c r="A202" s="19" t="s">
        <v>70</v>
      </c>
      <c r="B202" s="19"/>
      <c r="C202" s="14" t="s">
        <v>71</v>
      </c>
      <c r="D202" s="15">
        <f>SUM(D204:D204)</f>
        <v>50000</v>
      </c>
      <c r="E202" s="35">
        <f>E203+E204</f>
        <v>50000</v>
      </c>
      <c r="F202" s="35">
        <f t="shared" ref="F202:G202" si="58">F203+F204</f>
        <v>20000</v>
      </c>
      <c r="G202" s="35">
        <f t="shared" si="58"/>
        <v>50000</v>
      </c>
    </row>
    <row r="203" spans="1:7" ht="25.5">
      <c r="A203" s="34" t="s">
        <v>72</v>
      </c>
      <c r="B203" s="31"/>
      <c r="C203" s="32" t="s">
        <v>73</v>
      </c>
      <c r="D203" s="33"/>
      <c r="E203" s="13">
        <v>50000</v>
      </c>
      <c r="F203" s="13">
        <v>20000</v>
      </c>
      <c r="G203" s="13">
        <v>50000</v>
      </c>
    </row>
    <row r="204" spans="1:7" ht="38.25">
      <c r="A204" s="18">
        <v>4224</v>
      </c>
      <c r="B204" s="18"/>
      <c r="C204" s="12" t="s">
        <v>92</v>
      </c>
      <c r="D204" s="13">
        <v>50000</v>
      </c>
      <c r="E204" s="13"/>
      <c r="F204" s="13"/>
      <c r="G204" s="13"/>
    </row>
    <row r="205" spans="1:7" ht="63.75">
      <c r="A205" s="23" t="s">
        <v>124</v>
      </c>
      <c r="B205" s="23" t="s">
        <v>137</v>
      </c>
      <c r="C205" s="24" t="s">
        <v>125</v>
      </c>
      <c r="D205" s="25">
        <f t="shared" ref="D205:G205" si="59">D206+D220+D223</f>
        <v>7970400</v>
      </c>
      <c r="E205" s="25">
        <f t="shared" si="59"/>
        <v>10000000</v>
      </c>
      <c r="F205" s="25">
        <f t="shared" si="59"/>
        <v>10360000</v>
      </c>
      <c r="G205" s="25">
        <f t="shared" si="59"/>
        <v>10515400</v>
      </c>
    </row>
    <row r="206" spans="1:7" ht="25.5">
      <c r="A206" s="11"/>
      <c r="B206" s="11" t="s">
        <v>0</v>
      </c>
      <c r="C206" s="26" t="s">
        <v>1</v>
      </c>
      <c r="D206" s="27">
        <f t="shared" ref="D206:G206" si="60">D207+D209+D212</f>
        <v>7970400</v>
      </c>
      <c r="E206" s="27">
        <f t="shared" si="60"/>
        <v>10000000</v>
      </c>
      <c r="F206" s="27">
        <f t="shared" si="60"/>
        <v>10360000</v>
      </c>
      <c r="G206" s="27">
        <f t="shared" si="60"/>
        <v>10515400</v>
      </c>
    </row>
    <row r="207" spans="1:7">
      <c r="A207" s="19" t="s">
        <v>2</v>
      </c>
      <c r="B207" s="19"/>
      <c r="C207" s="14" t="s">
        <v>3</v>
      </c>
      <c r="D207" s="15">
        <f t="shared" ref="D207:G207" si="61">SUM(D208:D208)</f>
        <v>0</v>
      </c>
      <c r="E207" s="15">
        <f t="shared" si="61"/>
        <v>0</v>
      </c>
      <c r="F207" s="15">
        <f t="shared" si="61"/>
        <v>0</v>
      </c>
      <c r="G207" s="15">
        <f t="shared" si="61"/>
        <v>0</v>
      </c>
    </row>
    <row r="208" spans="1:7">
      <c r="A208" s="18">
        <v>3238</v>
      </c>
      <c r="B208" s="18"/>
      <c r="C208" s="12" t="s">
        <v>90</v>
      </c>
      <c r="D208" s="13"/>
      <c r="E208" s="13"/>
      <c r="F208" s="13"/>
      <c r="G208" s="13"/>
    </row>
    <row r="209" spans="1:7">
      <c r="A209" s="19" t="s">
        <v>95</v>
      </c>
      <c r="B209" s="19"/>
      <c r="C209" s="14" t="s">
        <v>96</v>
      </c>
      <c r="D209" s="15">
        <f>SUM(D210:D211)</f>
        <v>0</v>
      </c>
      <c r="E209" s="15">
        <f t="shared" ref="E209:G209" si="62">SUM(E210:E211)</f>
        <v>0</v>
      </c>
      <c r="F209" s="15">
        <f t="shared" si="62"/>
        <v>0</v>
      </c>
      <c r="G209" s="15">
        <f t="shared" si="62"/>
        <v>0</v>
      </c>
    </row>
    <row r="210" spans="1:7">
      <c r="A210" s="18">
        <v>4212</v>
      </c>
      <c r="B210" s="18"/>
      <c r="C210" s="12" t="s">
        <v>97</v>
      </c>
      <c r="D210" s="13">
        <v>0</v>
      </c>
      <c r="E210" s="13"/>
      <c r="F210" s="13"/>
      <c r="G210" s="13"/>
    </row>
    <row r="211" spans="1:7" ht="25.5">
      <c r="A211" s="18">
        <v>4214</v>
      </c>
      <c r="B211" s="18"/>
      <c r="C211" s="12" t="s">
        <v>145</v>
      </c>
      <c r="D211" s="13">
        <v>0</v>
      </c>
      <c r="E211" s="13"/>
      <c r="F211" s="13"/>
      <c r="G211" s="13"/>
    </row>
    <row r="212" spans="1:7">
      <c r="A212" s="19" t="s">
        <v>70</v>
      </c>
      <c r="B212" s="19"/>
      <c r="C212" s="14" t="s">
        <v>71</v>
      </c>
      <c r="D212" s="15">
        <f>SUM(D213:D217)</f>
        <v>7970400</v>
      </c>
      <c r="E212" s="15">
        <f t="shared" ref="E212:G212" si="63">SUM(E213:E217)</f>
        <v>10000000</v>
      </c>
      <c r="F212" s="15">
        <f t="shared" si="63"/>
        <v>10360000</v>
      </c>
      <c r="G212" s="15">
        <f t="shared" si="63"/>
        <v>10515400</v>
      </c>
    </row>
    <row r="213" spans="1:7" ht="25.5">
      <c r="A213" s="34" t="s">
        <v>160</v>
      </c>
      <c r="B213" s="31"/>
      <c r="C213" s="32" t="s">
        <v>161</v>
      </c>
      <c r="D213" s="33"/>
      <c r="E213" s="33"/>
      <c r="F213" s="33"/>
      <c r="G213" s="33"/>
    </row>
    <row r="214" spans="1:7" ht="25.5">
      <c r="A214" s="34" t="s">
        <v>74</v>
      </c>
      <c r="B214" s="31"/>
      <c r="C214" s="32" t="s">
        <v>75</v>
      </c>
      <c r="D214" s="33"/>
      <c r="E214" s="33"/>
      <c r="F214" s="33"/>
      <c r="G214" s="33"/>
    </row>
    <row r="215" spans="1:7" ht="38.25">
      <c r="A215" s="18" t="s">
        <v>91</v>
      </c>
      <c r="B215" s="18"/>
      <c r="C215" s="12" t="s">
        <v>92</v>
      </c>
      <c r="D215" s="13">
        <v>7970400</v>
      </c>
      <c r="E215" s="13">
        <v>10000000</v>
      </c>
      <c r="F215" s="13">
        <v>10360000</v>
      </c>
      <c r="G215" s="13">
        <v>10515400</v>
      </c>
    </row>
    <row r="216" spans="1:7" ht="25.5">
      <c r="A216" s="18">
        <v>4225</v>
      </c>
      <c r="B216" s="18"/>
      <c r="C216" s="12" t="s">
        <v>109</v>
      </c>
      <c r="D216" s="13"/>
      <c r="E216" s="13"/>
      <c r="F216" s="13"/>
      <c r="G216" s="13"/>
    </row>
    <row r="217" spans="1:7" ht="38.25">
      <c r="A217" s="18">
        <v>4227</v>
      </c>
      <c r="B217" s="18"/>
      <c r="C217" s="12" t="s">
        <v>77</v>
      </c>
      <c r="D217" s="13"/>
      <c r="E217" s="13"/>
      <c r="F217" s="13"/>
      <c r="G217" s="13"/>
    </row>
    <row r="218" spans="1:7" ht="38.25">
      <c r="A218" s="48">
        <v>-451</v>
      </c>
      <c r="B218" s="47"/>
      <c r="C218" s="14" t="s">
        <v>115</v>
      </c>
      <c r="D218" s="35">
        <f>D219</f>
        <v>0</v>
      </c>
      <c r="E218" s="35">
        <f t="shared" ref="E218:G218" si="64">E219</f>
        <v>0</v>
      </c>
      <c r="F218" s="35">
        <f t="shared" si="64"/>
        <v>0</v>
      </c>
      <c r="G218" s="35">
        <f t="shared" si="64"/>
        <v>0</v>
      </c>
    </row>
    <row r="219" spans="1:7" ht="38.25">
      <c r="A219" s="18">
        <v>4511</v>
      </c>
      <c r="B219" s="18"/>
      <c r="C219" s="12" t="s">
        <v>115</v>
      </c>
      <c r="D219" s="13"/>
      <c r="E219" s="13"/>
      <c r="F219" s="13"/>
      <c r="G219" s="13"/>
    </row>
    <row r="220" spans="1:7" ht="25.5">
      <c r="A220" s="11"/>
      <c r="B220" s="11" t="s">
        <v>99</v>
      </c>
      <c r="C220" s="26" t="s">
        <v>100</v>
      </c>
      <c r="D220" s="27">
        <f t="shared" ref="D220:G220" si="65">D221</f>
        <v>0</v>
      </c>
      <c r="E220" s="27">
        <f t="shared" si="65"/>
        <v>0</v>
      </c>
      <c r="F220" s="27">
        <f t="shared" si="65"/>
        <v>0</v>
      </c>
      <c r="G220" s="27">
        <f t="shared" si="65"/>
        <v>0</v>
      </c>
    </row>
    <row r="221" spans="1:7">
      <c r="A221" s="19" t="s">
        <v>70</v>
      </c>
      <c r="B221" s="19"/>
      <c r="C221" s="14" t="s">
        <v>71</v>
      </c>
      <c r="D221" s="15">
        <f t="shared" ref="D221:G221" si="66">SUM(D222:D222)</f>
        <v>0</v>
      </c>
      <c r="E221" s="15">
        <f t="shared" si="66"/>
        <v>0</v>
      </c>
      <c r="F221" s="15">
        <f t="shared" si="66"/>
        <v>0</v>
      </c>
      <c r="G221" s="15">
        <f t="shared" si="66"/>
        <v>0</v>
      </c>
    </row>
    <row r="222" spans="1:7" ht="38.25">
      <c r="A222" s="18" t="s">
        <v>91</v>
      </c>
      <c r="B222" s="18"/>
      <c r="C222" s="12" t="s">
        <v>92</v>
      </c>
      <c r="D222" s="13"/>
      <c r="E222" s="13"/>
      <c r="F222" s="13"/>
      <c r="G222" s="13"/>
    </row>
    <row r="223" spans="1:7" ht="38.25">
      <c r="A223" s="11"/>
      <c r="B223" s="11" t="s">
        <v>98</v>
      </c>
      <c r="C223" s="26" t="s">
        <v>139</v>
      </c>
      <c r="D223" s="27">
        <f t="shared" ref="D223:G223" si="67">D224</f>
        <v>0</v>
      </c>
      <c r="E223" s="27">
        <f t="shared" si="67"/>
        <v>0</v>
      </c>
      <c r="F223" s="27">
        <f t="shared" si="67"/>
        <v>0</v>
      </c>
      <c r="G223" s="27">
        <f t="shared" si="67"/>
        <v>0</v>
      </c>
    </row>
    <row r="224" spans="1:7">
      <c r="A224" s="19" t="s">
        <v>70</v>
      </c>
      <c r="B224" s="19"/>
      <c r="C224" s="14" t="s">
        <v>71</v>
      </c>
      <c r="D224" s="15">
        <f t="shared" ref="D224:G224" si="68">SUM(D225:D225)</f>
        <v>0</v>
      </c>
      <c r="E224" s="15">
        <f t="shared" si="68"/>
        <v>0</v>
      </c>
      <c r="F224" s="15">
        <f t="shared" si="68"/>
        <v>0</v>
      </c>
      <c r="G224" s="15">
        <f t="shared" si="68"/>
        <v>0</v>
      </c>
    </row>
    <row r="225" spans="1:7" ht="38.25">
      <c r="A225" s="18" t="s">
        <v>91</v>
      </c>
      <c r="B225" s="18"/>
      <c r="C225" s="12" t="s">
        <v>92</v>
      </c>
      <c r="D225" s="13"/>
      <c r="E225" s="13"/>
      <c r="F225" s="13"/>
      <c r="G225" s="13"/>
    </row>
    <row r="226" spans="1:7" ht="51">
      <c r="A226" s="23" t="s">
        <v>147</v>
      </c>
      <c r="B226" s="23" t="s">
        <v>137</v>
      </c>
      <c r="C226" s="24" t="s">
        <v>146</v>
      </c>
      <c r="D226" s="25">
        <f>D227+D246</f>
        <v>28658468</v>
      </c>
      <c r="E226" s="25">
        <f>E227+E246</f>
        <v>93672458</v>
      </c>
      <c r="F226" s="25">
        <f>F227+F246</f>
        <v>37191</v>
      </c>
      <c r="G226" s="25">
        <f>G227+G246</f>
        <v>0</v>
      </c>
    </row>
    <row r="227" spans="1:7" ht="25.5">
      <c r="A227" s="11"/>
      <c r="B227" s="11" t="s">
        <v>102</v>
      </c>
      <c r="C227" s="26" t="s">
        <v>1</v>
      </c>
      <c r="D227" s="27">
        <f>D228+D230+D233+D235+D237+D241+D244</f>
        <v>4298770</v>
      </c>
      <c r="E227" s="27">
        <f t="shared" ref="E227:G227" si="69">E228+E230+E233+E235+E237+E241+E244</f>
        <v>14050868</v>
      </c>
      <c r="F227" s="27">
        <f t="shared" si="69"/>
        <v>5579</v>
      </c>
      <c r="G227" s="27">
        <f t="shared" si="69"/>
        <v>0</v>
      </c>
    </row>
    <row r="228" spans="1:7">
      <c r="A228" s="40" t="s">
        <v>15</v>
      </c>
      <c r="B228" s="41"/>
      <c r="C228" s="44" t="s">
        <v>16</v>
      </c>
      <c r="D228" s="45">
        <f>D229</f>
        <v>0</v>
      </c>
      <c r="E228" s="45">
        <f t="shared" ref="E228:G228" si="70">E229</f>
        <v>16692</v>
      </c>
      <c r="F228" s="45">
        <f t="shared" si="70"/>
        <v>0</v>
      </c>
      <c r="G228" s="45">
        <f t="shared" si="70"/>
        <v>0</v>
      </c>
    </row>
    <row r="229" spans="1:7">
      <c r="A229" s="39" t="s">
        <v>17</v>
      </c>
      <c r="B229" s="38"/>
      <c r="C229" s="42" t="s">
        <v>18</v>
      </c>
      <c r="D229" s="43"/>
      <c r="E229" s="43">
        <v>16692</v>
      </c>
      <c r="F229" s="43"/>
      <c r="G229" s="43"/>
    </row>
    <row r="230" spans="1:7">
      <c r="A230" s="40" t="s">
        <v>22</v>
      </c>
      <c r="B230" s="41"/>
      <c r="C230" s="44" t="s">
        <v>23</v>
      </c>
      <c r="D230" s="45">
        <f>D231+D232</f>
        <v>0</v>
      </c>
      <c r="E230" s="45">
        <f t="shared" ref="E230:G230" si="71">E231+E232</f>
        <v>3468</v>
      </c>
      <c r="F230" s="45">
        <f t="shared" si="71"/>
        <v>0</v>
      </c>
      <c r="G230" s="45">
        <f t="shared" si="71"/>
        <v>0</v>
      </c>
    </row>
    <row r="231" spans="1:7" ht="38.25">
      <c r="A231" s="39" t="s">
        <v>24</v>
      </c>
      <c r="B231" s="38"/>
      <c r="C231" s="42" t="s">
        <v>25</v>
      </c>
      <c r="D231" s="43"/>
      <c r="E231" s="43">
        <v>3125</v>
      </c>
      <c r="F231" s="43"/>
      <c r="G231" s="43"/>
    </row>
    <row r="232" spans="1:7" ht="37.5" customHeight="1">
      <c r="A232" s="39" t="s">
        <v>26</v>
      </c>
      <c r="B232" s="38"/>
      <c r="C232" s="42" t="s">
        <v>159</v>
      </c>
      <c r="D232" s="43"/>
      <c r="E232" s="43">
        <v>343</v>
      </c>
      <c r="F232" s="43"/>
      <c r="G232" s="43"/>
    </row>
    <row r="233" spans="1:7" ht="25.5">
      <c r="A233" s="40" t="s">
        <v>28</v>
      </c>
      <c r="B233" s="41"/>
      <c r="C233" s="44" t="s">
        <v>29</v>
      </c>
      <c r="D233" s="45">
        <f>D234</f>
        <v>0</v>
      </c>
      <c r="E233" s="45">
        <f t="shared" ref="E233:G233" si="72">E234</f>
        <v>648</v>
      </c>
      <c r="F233" s="45">
        <f t="shared" si="72"/>
        <v>0</v>
      </c>
      <c r="G233" s="45">
        <f t="shared" si="72"/>
        <v>0</v>
      </c>
    </row>
    <row r="234" spans="1:7" ht="38.25">
      <c r="A234" s="39" t="s">
        <v>32</v>
      </c>
      <c r="B234" s="38"/>
      <c r="C234" s="42" t="s">
        <v>33</v>
      </c>
      <c r="D234" s="43"/>
      <c r="E234" s="43">
        <v>648</v>
      </c>
      <c r="F234" s="43"/>
      <c r="G234" s="43"/>
    </row>
    <row r="235" spans="1:7" ht="25.5">
      <c r="A235" s="19" t="s">
        <v>36</v>
      </c>
      <c r="B235" s="19"/>
      <c r="C235" s="14" t="s">
        <v>37</v>
      </c>
      <c r="D235" s="15">
        <f t="shared" ref="D235:G235" si="73">SUM(D236:D236)</f>
        <v>1089</v>
      </c>
      <c r="E235" s="15">
        <f t="shared" si="73"/>
        <v>2177</v>
      </c>
      <c r="F235" s="15">
        <f t="shared" si="73"/>
        <v>90</v>
      </c>
      <c r="G235" s="15">
        <f t="shared" si="73"/>
        <v>0</v>
      </c>
    </row>
    <row r="236" spans="1:7" ht="38.25">
      <c r="A236" s="18">
        <v>3221</v>
      </c>
      <c r="B236" s="18"/>
      <c r="C236" s="12" t="s">
        <v>39</v>
      </c>
      <c r="D236" s="13">
        <v>1089</v>
      </c>
      <c r="E236" s="13">
        <v>2177</v>
      </c>
      <c r="F236" s="13">
        <v>90</v>
      </c>
      <c r="G236" s="13"/>
    </row>
    <row r="237" spans="1:7">
      <c r="A237" s="19" t="s">
        <v>2</v>
      </c>
      <c r="B237" s="19"/>
      <c r="C237" s="14" t="s">
        <v>3</v>
      </c>
      <c r="D237" s="15">
        <f t="shared" ref="D237:G237" si="74">SUM(D238:D240)</f>
        <v>98270</v>
      </c>
      <c r="E237" s="15">
        <f t="shared" si="74"/>
        <v>229775</v>
      </c>
      <c r="F237" s="15">
        <f t="shared" si="74"/>
        <v>5489</v>
      </c>
      <c r="G237" s="15">
        <f t="shared" si="74"/>
        <v>0</v>
      </c>
    </row>
    <row r="238" spans="1:7" ht="25.5">
      <c r="A238" s="18">
        <v>3233</v>
      </c>
      <c r="B238" s="18"/>
      <c r="C238" s="12" t="s">
        <v>7</v>
      </c>
      <c r="D238" s="13">
        <v>8400</v>
      </c>
      <c r="E238" s="13">
        <v>19263</v>
      </c>
      <c r="F238" s="13">
        <v>663</v>
      </c>
      <c r="G238" s="13"/>
    </row>
    <row r="239" spans="1:7" ht="25.5">
      <c r="A239" s="18">
        <v>3237</v>
      </c>
      <c r="B239" s="18"/>
      <c r="C239" s="12" t="s">
        <v>9</v>
      </c>
      <c r="D239" s="13">
        <v>88920</v>
      </c>
      <c r="E239" s="13">
        <v>205469</v>
      </c>
      <c r="F239" s="13">
        <v>4826</v>
      </c>
      <c r="G239" s="13"/>
    </row>
    <row r="240" spans="1:7">
      <c r="A240" s="18">
        <v>3239</v>
      </c>
      <c r="B240" s="18"/>
      <c r="C240" s="12" t="s">
        <v>11</v>
      </c>
      <c r="D240" s="13">
        <v>950</v>
      </c>
      <c r="E240" s="13">
        <v>5043</v>
      </c>
      <c r="F240" s="13"/>
      <c r="G240" s="13"/>
    </row>
    <row r="241" spans="1:7">
      <c r="A241" s="19" t="s">
        <v>70</v>
      </c>
      <c r="B241" s="19"/>
      <c r="C241" s="14" t="s">
        <v>71</v>
      </c>
      <c r="D241" s="15">
        <f t="shared" ref="D241:G241" si="75">SUM(D242:D243)</f>
        <v>124931</v>
      </c>
      <c r="E241" s="15">
        <f t="shared" si="75"/>
        <v>3040371</v>
      </c>
      <c r="F241" s="15">
        <f t="shared" si="75"/>
        <v>0</v>
      </c>
      <c r="G241" s="15">
        <f t="shared" si="75"/>
        <v>0</v>
      </c>
    </row>
    <row r="242" spans="1:7" ht="25.5">
      <c r="A242" s="36" t="s">
        <v>72</v>
      </c>
      <c r="B242" s="28"/>
      <c r="C242" s="12" t="s">
        <v>73</v>
      </c>
      <c r="D242" s="29">
        <v>27874</v>
      </c>
      <c r="E242" s="29">
        <v>195589</v>
      </c>
      <c r="F242" s="29"/>
      <c r="G242" s="29"/>
    </row>
    <row r="243" spans="1:7" ht="38.25">
      <c r="A243" s="18">
        <v>4224</v>
      </c>
      <c r="B243" s="18"/>
      <c r="C243" s="12" t="s">
        <v>92</v>
      </c>
      <c r="D243" s="13">
        <v>97057</v>
      </c>
      <c r="E243" s="13">
        <v>2844782</v>
      </c>
      <c r="F243" s="13"/>
      <c r="G243" s="13"/>
    </row>
    <row r="244" spans="1:7" ht="38.25">
      <c r="A244" s="19" t="s">
        <v>114</v>
      </c>
      <c r="B244" s="19"/>
      <c r="C244" s="14" t="s">
        <v>115</v>
      </c>
      <c r="D244" s="15">
        <f t="shared" ref="D244:G244" si="76">SUM(D245:D245)</f>
        <v>4074480</v>
      </c>
      <c r="E244" s="15">
        <f t="shared" si="76"/>
        <v>10757737</v>
      </c>
      <c r="F244" s="15">
        <f t="shared" si="76"/>
        <v>0</v>
      </c>
      <c r="G244" s="15">
        <f t="shared" si="76"/>
        <v>0</v>
      </c>
    </row>
    <row r="245" spans="1:7" ht="38.25">
      <c r="A245" s="18">
        <v>4511</v>
      </c>
      <c r="B245" s="18"/>
      <c r="C245" s="12" t="s">
        <v>115</v>
      </c>
      <c r="D245" s="13">
        <v>4074480</v>
      </c>
      <c r="E245" s="13">
        <v>10757737</v>
      </c>
      <c r="F245" s="13"/>
      <c r="G245" s="13"/>
    </row>
    <row r="246" spans="1:7" ht="38.25">
      <c r="A246" s="11"/>
      <c r="B246" s="11" t="s">
        <v>103</v>
      </c>
      <c r="C246" s="26" t="s">
        <v>104</v>
      </c>
      <c r="D246" s="27">
        <f>D247+D249+D252+D254+D256+D260+D263</f>
        <v>24359698</v>
      </c>
      <c r="E246" s="27">
        <f t="shared" ref="E246:G246" si="77">E247+E249+E252+E254+E256+E260+E263</f>
        <v>79621590</v>
      </c>
      <c r="F246" s="27">
        <f t="shared" si="77"/>
        <v>31612</v>
      </c>
      <c r="G246" s="27">
        <f t="shared" si="77"/>
        <v>0</v>
      </c>
    </row>
    <row r="247" spans="1:7">
      <c r="A247" s="40" t="s">
        <v>15</v>
      </c>
      <c r="B247" s="41"/>
      <c r="C247" s="44" t="s">
        <v>16</v>
      </c>
      <c r="D247" s="45">
        <f>D248</f>
        <v>0</v>
      </c>
      <c r="E247" s="45">
        <f t="shared" ref="E247:G247" si="78">E248</f>
        <v>94591</v>
      </c>
      <c r="F247" s="45">
        <f t="shared" si="78"/>
        <v>0</v>
      </c>
      <c r="G247" s="45">
        <f t="shared" si="78"/>
        <v>0</v>
      </c>
    </row>
    <row r="248" spans="1:7">
      <c r="A248" s="39" t="s">
        <v>17</v>
      </c>
      <c r="B248" s="38"/>
      <c r="C248" s="42" t="s">
        <v>18</v>
      </c>
      <c r="D248" s="46"/>
      <c r="E248" s="30">
        <v>94591</v>
      </c>
      <c r="F248" s="46"/>
      <c r="G248" s="46"/>
    </row>
    <row r="249" spans="1:7">
      <c r="A249" s="40" t="s">
        <v>22</v>
      </c>
      <c r="B249" s="41"/>
      <c r="C249" s="44" t="s">
        <v>23</v>
      </c>
      <c r="D249" s="45">
        <f>D250+D251</f>
        <v>0</v>
      </c>
      <c r="E249" s="45">
        <f t="shared" ref="E249:G249" si="79">E250+E251</f>
        <v>19649</v>
      </c>
      <c r="F249" s="45">
        <f t="shared" si="79"/>
        <v>0</v>
      </c>
      <c r="G249" s="45">
        <f t="shared" si="79"/>
        <v>0</v>
      </c>
    </row>
    <row r="250" spans="1:7" ht="38.25">
      <c r="A250" s="39" t="s">
        <v>24</v>
      </c>
      <c r="B250" s="38"/>
      <c r="C250" s="42" t="s">
        <v>25</v>
      </c>
      <c r="D250" s="46"/>
      <c r="E250" s="30">
        <v>17707</v>
      </c>
      <c r="F250" s="46"/>
      <c r="G250" s="46"/>
    </row>
    <row r="251" spans="1:7" ht="51">
      <c r="A251" s="39" t="s">
        <v>26</v>
      </c>
      <c r="B251" s="38"/>
      <c r="C251" s="42" t="s">
        <v>159</v>
      </c>
      <c r="D251" s="46"/>
      <c r="E251" s="30">
        <v>1942</v>
      </c>
      <c r="F251" s="46"/>
      <c r="G251" s="46"/>
    </row>
    <row r="252" spans="1:7" ht="25.5">
      <c r="A252" s="40" t="s">
        <v>28</v>
      </c>
      <c r="B252" s="41"/>
      <c r="C252" s="44" t="s">
        <v>29</v>
      </c>
      <c r="D252" s="45">
        <f>D253</f>
        <v>0</v>
      </c>
      <c r="E252" s="45">
        <f t="shared" ref="E252:G252" si="80">E253</f>
        <v>3672</v>
      </c>
      <c r="F252" s="45">
        <f t="shared" si="80"/>
        <v>0</v>
      </c>
      <c r="G252" s="45">
        <f t="shared" si="80"/>
        <v>0</v>
      </c>
    </row>
    <row r="253" spans="1:7" ht="38.25">
      <c r="A253" s="39" t="s">
        <v>32</v>
      </c>
      <c r="B253" s="38"/>
      <c r="C253" s="42" t="s">
        <v>33</v>
      </c>
      <c r="D253" s="37"/>
      <c r="E253" s="43">
        <v>3672</v>
      </c>
      <c r="F253" s="37"/>
      <c r="G253" s="37"/>
    </row>
    <row r="254" spans="1:7" ht="25.5">
      <c r="A254" s="19" t="s">
        <v>36</v>
      </c>
      <c r="B254" s="19"/>
      <c r="C254" s="14" t="s">
        <v>37</v>
      </c>
      <c r="D254" s="15">
        <f t="shared" ref="D254:G254" si="81">SUM(D255:D255)</f>
        <v>6170</v>
      </c>
      <c r="E254" s="15">
        <f t="shared" si="81"/>
        <v>12339</v>
      </c>
      <c r="F254" s="15">
        <f t="shared" si="81"/>
        <v>515</v>
      </c>
      <c r="G254" s="15">
        <f t="shared" si="81"/>
        <v>0</v>
      </c>
    </row>
    <row r="255" spans="1:7" ht="38.25">
      <c r="A255" s="18">
        <v>3221</v>
      </c>
      <c r="B255" s="18"/>
      <c r="C255" s="12" t="s">
        <v>39</v>
      </c>
      <c r="D255" s="13">
        <v>6170</v>
      </c>
      <c r="E255" s="13">
        <v>12339</v>
      </c>
      <c r="F255" s="13">
        <v>515</v>
      </c>
      <c r="G255" s="13"/>
    </row>
    <row r="256" spans="1:7">
      <c r="A256" s="19" t="s">
        <v>2</v>
      </c>
      <c r="B256" s="19"/>
      <c r="C256" s="14" t="s">
        <v>3</v>
      </c>
      <c r="D256" s="15">
        <f t="shared" ref="D256:G256" si="82">SUM(D257:D259)</f>
        <v>556863</v>
      </c>
      <c r="E256" s="15">
        <f t="shared" si="82"/>
        <v>1302060</v>
      </c>
      <c r="F256" s="15">
        <f t="shared" si="82"/>
        <v>31097</v>
      </c>
      <c r="G256" s="15">
        <f t="shared" si="82"/>
        <v>0</v>
      </c>
    </row>
    <row r="257" spans="1:7" ht="25.5">
      <c r="A257" s="18">
        <v>3233</v>
      </c>
      <c r="B257" s="18"/>
      <c r="C257" s="12" t="s">
        <v>7</v>
      </c>
      <c r="D257" s="13">
        <v>47601</v>
      </c>
      <c r="E257" s="13">
        <v>109157</v>
      </c>
      <c r="F257" s="13">
        <v>3754</v>
      </c>
      <c r="G257" s="13"/>
    </row>
    <row r="258" spans="1:7" ht="25.5">
      <c r="A258" s="18">
        <v>3237</v>
      </c>
      <c r="B258" s="18"/>
      <c r="C258" s="12" t="s">
        <v>9</v>
      </c>
      <c r="D258" s="13">
        <v>503894</v>
      </c>
      <c r="E258" s="13">
        <f>887509+276816</f>
        <v>1164325</v>
      </c>
      <c r="F258" s="13">
        <v>27343</v>
      </c>
      <c r="G258" s="13"/>
    </row>
    <row r="259" spans="1:7">
      <c r="A259" s="18">
        <v>3239</v>
      </c>
      <c r="B259" s="18"/>
      <c r="C259" s="12" t="s">
        <v>11</v>
      </c>
      <c r="D259" s="13">
        <v>5368</v>
      </c>
      <c r="E259" s="13">
        <v>28578</v>
      </c>
      <c r="F259" s="13"/>
      <c r="G259" s="13"/>
    </row>
    <row r="260" spans="1:7">
      <c r="A260" s="19" t="s">
        <v>70</v>
      </c>
      <c r="B260" s="19"/>
      <c r="C260" s="14" t="s">
        <v>71</v>
      </c>
      <c r="D260" s="15">
        <f t="shared" ref="D260:G260" si="83">SUM(D261:D262)</f>
        <v>6482167</v>
      </c>
      <c r="E260" s="15">
        <f t="shared" si="83"/>
        <v>17228769</v>
      </c>
      <c r="F260" s="15">
        <f t="shared" si="83"/>
        <v>0</v>
      </c>
      <c r="G260" s="15">
        <f t="shared" si="83"/>
        <v>0</v>
      </c>
    </row>
    <row r="261" spans="1:7" ht="25.5">
      <c r="A261" s="36" t="s">
        <v>72</v>
      </c>
      <c r="B261" s="28"/>
      <c r="C261" s="12" t="s">
        <v>73</v>
      </c>
      <c r="D261" s="29">
        <v>157955</v>
      </c>
      <c r="E261" s="29">
        <v>1108336</v>
      </c>
      <c r="F261" s="29"/>
      <c r="G261" s="29"/>
    </row>
    <row r="262" spans="1:7" ht="38.25">
      <c r="A262" s="18">
        <v>4224</v>
      </c>
      <c r="B262" s="18"/>
      <c r="C262" s="12" t="s">
        <v>92</v>
      </c>
      <c r="D262" s="13">
        <v>6324212</v>
      </c>
      <c r="E262" s="13">
        <v>16120433</v>
      </c>
      <c r="F262" s="13"/>
      <c r="G262" s="13"/>
    </row>
    <row r="263" spans="1:7" ht="38.25">
      <c r="A263" s="19" t="s">
        <v>114</v>
      </c>
      <c r="B263" s="19"/>
      <c r="C263" s="14" t="s">
        <v>115</v>
      </c>
      <c r="D263" s="15">
        <f t="shared" ref="D263:G263" si="84">SUM(D264:D264)</f>
        <v>17314498</v>
      </c>
      <c r="E263" s="15">
        <f t="shared" si="84"/>
        <v>60960510</v>
      </c>
      <c r="F263" s="15">
        <f t="shared" si="84"/>
        <v>0</v>
      </c>
      <c r="G263" s="15">
        <f t="shared" si="84"/>
        <v>0</v>
      </c>
    </row>
    <row r="264" spans="1:7" ht="38.25">
      <c r="A264" s="18">
        <v>4511</v>
      </c>
      <c r="B264" s="18"/>
      <c r="C264" s="12" t="s">
        <v>115</v>
      </c>
      <c r="D264" s="13">
        <v>17314498</v>
      </c>
      <c r="E264" s="13">
        <v>60960510</v>
      </c>
      <c r="F264" s="13"/>
      <c r="G264" s="13"/>
    </row>
  </sheetData>
  <mergeCells count="1">
    <mergeCell ref="A2:G3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  <ignoredErrors>
    <ignoredError sqref="A30:A32" numberStoredAsText="1"/>
    <ignoredError sqref="E14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2</vt:i4>
      </vt:variant>
    </vt:vector>
  </HeadingPairs>
  <TitlesOfParts>
    <vt:vector size="3" baseType="lpstr">
      <vt:lpstr>2019.-2021.</vt:lpstr>
      <vt:lpstr>'2019.-2021.'!Ispis_naslova</vt:lpstr>
      <vt:lpstr>'2019.-2021.'!Podrucje_ispisa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Barišić Vesna</dc:creator>
  <cp:lastModifiedBy>DIMEC JASNA</cp:lastModifiedBy>
  <cp:lastPrinted>2018-09-18T18:08:11Z</cp:lastPrinted>
  <dcterms:created xsi:type="dcterms:W3CDTF">2016-10-21T13:58:11Z</dcterms:created>
  <dcterms:modified xsi:type="dcterms:W3CDTF">2019-01-18T13:23:17Z</dcterms:modified>
</cp:coreProperties>
</file>