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workbookProtection lockStructure="1"/>
  <bookViews>
    <workbookView xWindow="1725" yWindow="510" windowWidth="12120" windowHeight="8760" tabRatio="895"/>
  </bookViews>
  <sheets>
    <sheet name=" PLAN NABAVE razrada" sheetId="31" r:id="rId1"/>
  </sheets>
  <definedNames>
    <definedName name="_xlnm.Print_Titles" localSheetId="0">' PLAN NABAVE razrada'!$4:$5</definedName>
    <definedName name="_xlnm.Print_Area" localSheetId="0">' PLAN NABAVE razrada'!$A$1:$AG$177</definedName>
  </definedNames>
  <calcPr calcId="152511"/>
</workbook>
</file>

<file path=xl/calcChain.xml><?xml version="1.0" encoding="utf-8"?>
<calcChain xmlns="http://schemas.openxmlformats.org/spreadsheetml/2006/main">
  <c r="AC61" i="31" l="1"/>
  <c r="AB163" i="31" l="1"/>
  <c r="AB153" i="31"/>
  <c r="AC153" i="31"/>
  <c r="R156" i="31"/>
  <c r="G155" i="31"/>
  <c r="G154" i="31"/>
  <c r="AC142" i="31" l="1"/>
  <c r="R143" i="31"/>
  <c r="Q64" i="31" l="1"/>
  <c r="AB8" i="31"/>
  <c r="AB162" i="31"/>
  <c r="AB161" i="31"/>
  <c r="F159" i="31"/>
  <c r="AB158" i="31"/>
  <c r="AB152" i="31"/>
  <c r="AB148" i="31"/>
  <c r="AB147" i="31"/>
  <c r="AB145" i="31"/>
  <c r="AB142" i="31"/>
  <c r="G137" i="31"/>
  <c r="G128" i="31"/>
  <c r="Q125" i="31"/>
  <c r="AB96" i="31"/>
  <c r="AB95" i="31"/>
  <c r="AC79" i="31" l="1"/>
  <c r="AB80" i="31" l="1"/>
  <c r="AB79" i="31" s="1"/>
  <c r="AC77" i="31" l="1"/>
  <c r="AB78" i="31"/>
  <c r="AB77" i="31" s="1"/>
  <c r="AB65" i="31" l="1"/>
  <c r="AC65" i="31"/>
  <c r="AB20" i="31" l="1"/>
  <c r="AB19" i="31" s="1"/>
  <c r="AB14" i="31"/>
  <c r="AC14" i="31"/>
  <c r="AC150" i="31"/>
  <c r="AC148" i="31" s="1"/>
  <c r="F146" i="31"/>
  <c r="AB141" i="31"/>
  <c r="AB140" i="31" s="1"/>
  <c r="AC140" i="31"/>
  <c r="AB139" i="31"/>
  <c r="F138" i="31"/>
  <c r="F137" i="31" s="1"/>
  <c r="F135" i="31"/>
  <c r="Q134" i="31"/>
  <c r="AC131" i="31"/>
  <c r="F129" i="31"/>
  <c r="F128" i="31" s="1"/>
  <c r="Q127" i="31"/>
  <c r="Q126" i="31"/>
  <c r="AC122" i="31"/>
  <c r="AB122" i="31"/>
  <c r="F121" i="31"/>
  <c r="Q120" i="31"/>
  <c r="AB119" i="31"/>
  <c r="AC118" i="31"/>
  <c r="AB118" i="31"/>
  <c r="Q117" i="31"/>
  <c r="Q116" i="31" s="1"/>
  <c r="R116" i="31"/>
  <c r="R112" i="31"/>
  <c r="R110" i="31"/>
  <c r="R109" i="31"/>
  <c r="AC108" i="31"/>
  <c r="AC106" i="31"/>
  <c r="R105" i="31"/>
  <c r="R104" i="31"/>
  <c r="AC103" i="31"/>
  <c r="R102" i="31"/>
  <c r="AC101" i="31"/>
  <c r="AC99" i="31"/>
  <c r="AB97" i="31"/>
  <c r="AC94" i="31"/>
  <c r="Y95" i="31" s="1"/>
  <c r="AB94" i="31"/>
  <c r="X95" i="31" s="1"/>
  <c r="AC92" i="31"/>
  <c r="AC90" i="31" s="1"/>
  <c r="AB90" i="31"/>
  <c r="AB89" i="31"/>
  <c r="AB88" i="31"/>
  <c r="Q87" i="31"/>
  <c r="F86" i="31"/>
  <c r="AB85" i="31"/>
  <c r="AB84" i="31" s="1"/>
  <c r="AC84" i="31"/>
  <c r="AC81" i="31"/>
  <c r="AB81" i="31"/>
  <c r="AB76" i="31"/>
  <c r="AB75" i="31" s="1"/>
  <c r="AC75" i="31"/>
  <c r="AC73" i="31"/>
  <c r="AB73" i="31"/>
  <c r="AB72" i="31"/>
  <c r="AB61" i="31"/>
  <c r="AB60" i="31"/>
  <c r="AB59" i="31" s="1"/>
  <c r="AC59" i="31"/>
  <c r="AB58" i="31"/>
  <c r="AB57" i="31"/>
  <c r="AC56" i="31"/>
  <c r="AB56" i="31"/>
  <c r="AC48" i="31"/>
  <c r="AC30" i="31" s="1"/>
  <c r="AB46" i="31"/>
  <c r="AB45" i="31"/>
  <c r="AB44" i="31"/>
  <c r="AB40" i="31"/>
  <c r="Q38" i="31"/>
  <c r="AC27" i="31"/>
  <c r="AC24" i="31"/>
  <c r="AB23" i="31"/>
  <c r="AB22" i="31"/>
  <c r="AC21" i="31"/>
  <c r="AB21" i="31"/>
  <c r="AC19" i="31"/>
  <c r="AB13" i="31"/>
  <c r="AB12" i="31" s="1"/>
  <c r="AC12" i="31"/>
  <c r="G10" i="31"/>
  <c r="AC8" i="31" s="1"/>
  <c r="AC6" i="31"/>
  <c r="AB6" i="31"/>
  <c r="Q163" i="31" l="1"/>
  <c r="AB30" i="31"/>
  <c r="F163" i="31"/>
  <c r="AB131" i="31"/>
  <c r="AC97" i="31"/>
  <c r="AC23" i="31"/>
  <c r="AB164" i="31" l="1"/>
</calcChain>
</file>

<file path=xl/sharedStrings.xml><?xml version="1.0" encoding="utf-8"?>
<sst xmlns="http://schemas.openxmlformats.org/spreadsheetml/2006/main" count="751" uniqueCount="246">
  <si>
    <t>Knjige</t>
  </si>
  <si>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</si>
  <si>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</si>
  <si>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</si>
  <si>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</si>
  <si>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</si>
  <si>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</si>
  <si>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</si>
  <si>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</si>
  <si>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</si>
  <si>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</si>
  <si>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</si>
  <si>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</si>
  <si>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</si>
  <si>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</si>
  <si>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</si>
  <si>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</si>
  <si>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</si>
  <si>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</si>
  <si>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1.10.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</si>
  <si>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</si>
  <si>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</si>
  <si>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</si>
  <si>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</si>
  <si>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</si>
  <si>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</si>
  <si>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</si>
  <si>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</si>
  <si>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</si>
  <si>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</si>
  <si>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</si>
  <si>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</si>
  <si>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</si>
  <si>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</si>
  <si>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</si>
  <si>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Medicinski plinovi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</si>
  <si>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</si>
  <si>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</si>
  <si>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</si>
  <si>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</si>
  <si>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</si>
  <si>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</si>
  <si>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</si>
  <si>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</si>
  <si>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</si>
  <si>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</si>
  <si>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</si>
  <si>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</si>
  <si>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</si>
  <si>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</si>
  <si>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</si>
  <si>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</si>
  <si>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</si>
  <si>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</si>
  <si>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2.4.</t>
  </si>
  <si>
    <t>2.5.</t>
  </si>
  <si>
    <t>2.6.</t>
  </si>
  <si>
    <t>Deratizacija i dezinsekcija</t>
  </si>
  <si>
    <t>2.7.</t>
  </si>
  <si>
    <t>2.8.</t>
  </si>
  <si>
    <t>2.9.</t>
  </si>
  <si>
    <t>Zakupnine i najamnine</t>
  </si>
  <si>
    <t>2.10.</t>
  </si>
  <si>
    <t>2.11.</t>
  </si>
  <si>
    <t>2.13.</t>
  </si>
  <si>
    <t>Ostale intelektualne usluge</t>
  </si>
  <si>
    <t>2.14.</t>
  </si>
  <si>
    <t>Računalne usluge</t>
  </si>
  <si>
    <t>Grafičke i tiskarske usluge i usluge kopiranja</t>
  </si>
  <si>
    <t>Usluge čišćenja, pranja i slično</t>
  </si>
  <si>
    <t>Usluge čuvanja imovine i osoba</t>
  </si>
  <si>
    <t>3.1.</t>
  </si>
  <si>
    <t>Premije osiguranja</t>
  </si>
  <si>
    <t>3.2.</t>
  </si>
  <si>
    <t>Reprezentacija</t>
  </si>
  <si>
    <t>4.1.</t>
  </si>
  <si>
    <t>Ostali građevinski objekti</t>
  </si>
  <si>
    <t>5.1.</t>
  </si>
  <si>
    <t>5.3.</t>
  </si>
  <si>
    <t>Oprema za održavanje i zaštitu</t>
  </si>
  <si>
    <t>5.4.</t>
  </si>
  <si>
    <t>Medicinska i laboratorijska oprema</t>
  </si>
  <si>
    <t>5.6.</t>
  </si>
  <si>
    <t>Uređaji, strojevi i oprema za ostale namjene</t>
  </si>
  <si>
    <t>6.</t>
  </si>
  <si>
    <t>7.1.</t>
  </si>
  <si>
    <t>Ulaganje u računalne programe</t>
  </si>
  <si>
    <t>8.</t>
  </si>
  <si>
    <t>___________________________</t>
  </si>
  <si>
    <t>_________________________________</t>
  </si>
  <si>
    <t>Zavojni i sanitetski materijal, potrošni med. materijal</t>
  </si>
  <si>
    <t>Usluge odvjetnika - paušal</t>
  </si>
  <si>
    <t>Elektrode</t>
  </si>
  <si>
    <t>Usluge stručnog mišljenja</t>
  </si>
  <si>
    <t>2.15.</t>
  </si>
  <si>
    <t>Ostale nespomenute usluge</t>
  </si>
  <si>
    <t>r.br.</t>
  </si>
  <si>
    <t>Predmet nabave</t>
  </si>
  <si>
    <t>procijenjena vrijednost
(bez PDV-a)</t>
  </si>
  <si>
    <t>Radioaktivni materijali - endokrinologija</t>
  </si>
  <si>
    <t>Radioaktivni materijali - izotopi</t>
  </si>
  <si>
    <t>Sitni inventar</t>
  </si>
  <si>
    <t>Obvezni i preventivni zdravstveni pregled zaposlenika</t>
  </si>
  <si>
    <t xml:space="preserve">Usluga čuvanja imovine i osoba </t>
  </si>
  <si>
    <t xml:space="preserve">UKUPNO :  </t>
  </si>
  <si>
    <t>DO 100.000,00 HRK</t>
  </si>
  <si>
    <t>OD 100.000,01 HRK - 300.000,00</t>
  </si>
  <si>
    <t>OD 300.000,01 na više</t>
  </si>
  <si>
    <t>Evid.
broj.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</si>
  <si>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</si>
  <si>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</si>
  <si>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</si>
  <si>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</si>
  <si>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</si>
  <si>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 xml:space="preserve">Uredski materijal (uključivo toneri i tinte) za potrebe KBCSM
</t>
  </si>
  <si>
    <t xml:space="preserve">OP
</t>
  </si>
  <si>
    <t>ugovor</t>
  </si>
  <si>
    <t>12 mjeseci</t>
  </si>
  <si>
    <t>ostalo</t>
  </si>
  <si>
    <t>Nabava časopisa Springer Nature za potrebe Kliničkog bolničkog centra Sestre milosrdnice</t>
  </si>
  <si>
    <t>Nabava medicinske baze podataka u elektroničkom obliku ("UPTODATE")</t>
  </si>
  <si>
    <t>Sredstva za čišćenje i održavanje za potrebe KBCSM</t>
  </si>
  <si>
    <t>Materijal za potrebe redovnog poslovanja - papir za printanje i fotokopirni papir za potrebe KBCSM</t>
  </si>
  <si>
    <t>Potrošni materijal tehničke službe za potrebe KBCSM</t>
  </si>
  <si>
    <t>Ostali materijal za potrebe redovnog poslovanja - PVC vreće i ostali razni materijal za higijenu i čistoću za potrebe KBCSM</t>
  </si>
  <si>
    <t xml:space="preserve">Ostali razni materijal za potrebe redovnog poslovanja </t>
  </si>
  <si>
    <t>OP</t>
  </si>
  <si>
    <t xml:space="preserve">Lijekovi </t>
  </si>
  <si>
    <t>Lijekovi -Generičke paralele za potrebe Kliničkog bolničkog centra Sestre milosrdnice</t>
  </si>
  <si>
    <t>Potrošni materijal za biokemijski laboratorij</t>
  </si>
  <si>
    <t>Potrošni materijal za potrebe mikrobiološkog laboratorija</t>
  </si>
  <si>
    <t>Patologija-za potrebe javnih 
ustanova za koje provodi zajedničku javnu nabavu
 središnje tijelo KBC Rijeka</t>
  </si>
  <si>
    <t>OP
OS-ZN 2013</t>
  </si>
  <si>
    <t>Dezinficijensi za potrebe javnih 
ustanova za koje provodi zajedničku javnu nabavu
 središnje tijelo KBC Rijeka</t>
  </si>
  <si>
    <t>Sonde i kanile za potrebe javnih ustanova za koje se provodi zajednička javna nabava- središnje tijelo KBCSM - lokacija Vinogradska</t>
  </si>
  <si>
    <t xml:space="preserve">Zavojni i sanitetski materijal za potrebe  KBCSM </t>
  </si>
  <si>
    <t>Ugradbeni i potrošni materijal za urologiju za potrebe Kliničkog bolničkog centra Sestre milosrdnice</t>
  </si>
  <si>
    <t xml:space="preserve">Kirurški instrumenti za potrebe javnih ustanova za koje provodi zajedničku javnu nabavu središnje tijelo KBCSM- potrebe KBCSM  </t>
  </si>
  <si>
    <t>OP
OS-ZN</t>
  </si>
  <si>
    <t>Etilni alkohol</t>
  </si>
  <si>
    <t xml:space="preserve">Ostali medicinski potrošni materijal - Gips za potrebe KBCSM- objedinjena nabava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</si>
  <si>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</si>
  <si>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</si>
  <si>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</si>
  <si>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Kateteri za potrebe javnih ustanova za koje provodi zajedničku javnu nabavu središnje tijelo KBCSM- potrebe KBCSM</t>
  </si>
  <si>
    <t>Rukavice za potrebe KBCSM</t>
  </si>
  <si>
    <t>Sistemi za infuziju za potrebe KBC Sestre milosrdnice</t>
  </si>
  <si>
    <t>Štrcaljke za potrebe KBCSM</t>
  </si>
  <si>
    <t xml:space="preserve">Intervencijska neuroradiologija za potrebe javnih ustanova za koje provodi zajedničku javnu nabavu središnje tijelo KBCSM- potrebe KBCSM  </t>
  </si>
  <si>
    <t>Intervencijska radiologija za potrebe KBCSM</t>
  </si>
  <si>
    <t>Ugradbeni i potrošni materijal za vaskularnu kirurgiju za potrebe KBCSM</t>
  </si>
  <si>
    <t xml:space="preserve">Ugradbeni i potrošni materijal za gastroenterologiju za potrebe KBCSM
</t>
  </si>
  <si>
    <t xml:space="preserve">Obloge za tretiranje rana i potrošni materijal za oostomiju potrebe KBCSM
</t>
  </si>
  <si>
    <t>Ugradbeni i potrošni materijal za transfuziju za potrebe KBCSM</t>
  </si>
  <si>
    <t>Potrošni materijal za anesteziologiju za potrebe KBCSM</t>
  </si>
  <si>
    <t>Potrošni materijal za elektrofiziologiju srca za potrebe
 Zavoda za kardiologiju Kliničkog bolničkog centra Sestre milosrdnice</t>
  </si>
  <si>
    <t>Potrošni materijal za elektrofiziologiju srca -Kateteri i kablovi za dijagnostiku i RF ablaciju - kompatibilni sa sustavom za 3D navigaciju u magnetnom polju za potrebe Klinike za srčane bolesti i bolesti srca KBCSM</t>
  </si>
  <si>
    <t>Potrošni materijal za neurokirurgiju za potrebe javnih ustanova za koje provodi zajedničku javnu nabavu središnje tijelo KBC Zagreb</t>
  </si>
  <si>
    <t>OP
OS- ZN 2013</t>
  </si>
  <si>
    <t>Potrošni materijal za sterilizaciju za potrebe KBCSM</t>
  </si>
  <si>
    <t>Laboratorijski materijal za potrebe KBCSM</t>
  </si>
  <si>
    <t>Laboratorijski potrošni materijal za potrebe KBCSM</t>
  </si>
  <si>
    <t>Potrošni materijal za nuklearnu medicinu za potrebe KBCSM</t>
  </si>
  <si>
    <t>Potrošni materijal za nuklearnu medicinu -Izotopi za potrebe KBCSM</t>
  </si>
  <si>
    <t>Inzulinske pumpe</t>
  </si>
  <si>
    <t>Ugradbeni i potrošni materijal - Trauma</t>
  </si>
  <si>
    <t>Ugradbeni materijal za kralješnice za potrebe Klinike za traumatologiju KBCSM</t>
  </si>
  <si>
    <t>Ugradbeni materijal za potrebe Klinike za traumatologiju KBCSM</t>
  </si>
  <si>
    <t>Pacemakeri za potrebe KBCSM</t>
  </si>
  <si>
    <t xml:space="preserve"> Leće i ugradbeni i potrošni materijal za oftamologiju za potrebe KBCSM
</t>
  </si>
  <si>
    <t xml:space="preserve">Medicinski i nemedicinski plinovi za potrebe javnih ustanova za koje provodi zajedničku javnu nabavu središnje tijelo KB  Merkur
</t>
  </si>
  <si>
    <t>Hemodijaliza za potrebe Kbcsm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</si>
  <si>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</si>
  <si>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</si>
  <si>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</si>
  <si>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>Kante za otpad</t>
  </si>
  <si>
    <t>Ostali sitni inventar</t>
  </si>
  <si>
    <t>Usluge fiksne i mobilne telefonije za potrebe KBCSM</t>
  </si>
  <si>
    <t>Poštanske usluge i usluge prijevoza za potrebe KBCSM</t>
  </si>
  <si>
    <t>Godišnje održavanje medicinskih uređaja
 Drager Medical</t>
  </si>
  <si>
    <t>Pregovarački bez
 prethodne objave</t>
  </si>
  <si>
    <t>Preventivno održavanje i servisiranje po pozivu za isporuku rezervnih dijelova za medicinske uređaje proizvodnje Siemens za potrebe Kliničkog bolničkog centra Sestre milosrdnice</t>
  </si>
  <si>
    <t>Nabava RTG cijevi s kućištem za uređaj Siemens Axiom Artis za potrebe KBCSM</t>
  </si>
  <si>
    <t>30D</t>
  </si>
  <si>
    <t>RTG cijev za uređaj Somatom Sensation 16 za potrebe KBCSM</t>
  </si>
  <si>
    <t>Usluga godišnjeg održavanja gama kamera na Klinici za onkologiju i nuklearnu medicinu Kliničkog bolničkog centra Sestre milosrdnice</t>
  </si>
  <si>
    <t>Razne usluge tekućeg i investicijskog održavanja</t>
  </si>
  <si>
    <t>Servisiranje cirkulacionih pumpi i elektro motora za potrebe Kliničkog  centra Sestre milosrdnice</t>
  </si>
  <si>
    <t>12mj</t>
  </si>
  <si>
    <t xml:space="preserve">Usluga održavanja kompresorskih stanica za potrebe KBCSM
</t>
  </si>
  <si>
    <t>Održavanje ugostiteljske opreme za potrebe KBCSM</t>
  </si>
  <si>
    <t>Godišnji servis klima uređaja split za potrebe Kliničkog bolničkog centra Sestre milosrdnice</t>
  </si>
  <si>
    <t>Godišnji servis i čišćenje multi split klima sustava za potrebe   Kliničkog bolničkog centra Sestre milosrdnice</t>
  </si>
  <si>
    <t>Održavanje vakuum pumpi za potrebe KBCSM</t>
  </si>
  <si>
    <t>Centralno grijanje i instalacija medicinskih plinova za potrebe KBCSM</t>
  </si>
  <si>
    <t xml:space="preserve">Zbrinjavanje infektivnog otpada </t>
  </si>
  <si>
    <t>Zbrinjavanje infektivnog otpada za potrebe KBCSM</t>
  </si>
  <si>
    <t xml:space="preserve">Laboratorijske usluge i ostale zdravstvene usluge </t>
  </si>
  <si>
    <t>Obavljanje poslova zaštite od zračenja za potrebe KBCSM</t>
  </si>
  <si>
    <t>Ostale laboratorijske usluge za potrebe KBCSM</t>
  </si>
  <si>
    <t xml:space="preserve">Usluge grafičkog oblikovanja,pripreme,korekture i tiskanja časopisa Acta Clinica Croatica </t>
  </si>
  <si>
    <t>narudzbenica</t>
  </si>
  <si>
    <t>Uspostava pune funkcionalnosti i održavanja poslovno informacijskog sustava " I RATA- PIS " za potrebe KBCSM</t>
  </si>
  <si>
    <t>pregovarački 
bez prethodne
 objave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</si>
  <si>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</si>
  <si>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Jednogodišnje produljenje 1000 licenci za NOD32 ESET
 Endpoint Protection Standard Antivirus za potrebe Kliničkog bolničkog centra Sestre milsrdnice</t>
  </si>
  <si>
    <t>Nabava informatičke oprema za potrebe KBCSM</t>
  </si>
  <si>
    <t xml:space="preserve">Premije osiguranja </t>
  </si>
  <si>
    <t xml:space="preserve">Storage za potrebe Službe informatike Kliničkog bolničkog centra Sestre milosrdnice </t>
  </si>
  <si>
    <t>60 D</t>
  </si>
  <si>
    <t xml:space="preserve">SVEUKUPNO :  </t>
  </si>
  <si>
    <t>F</t>
  </si>
  <si>
    <t>IZRADILA :</t>
  </si>
  <si>
    <t>Bijelo označeno - stavke koje nisu mijenjane</t>
  </si>
  <si>
    <t>Plavo označeno - Stavke koje su se mijenjale</t>
  </si>
  <si>
    <t>Svijetlo plavo označeno - razrada stavki koje su se mijenjale</t>
  </si>
  <si>
    <t>Žuta oznaka - Stavke koje su dodane</t>
  </si>
  <si>
    <t>Endoproteze za potrebe Klinike za traumatologiju 
Kliničkog bolničkog centra Sestre milosrdnice</t>
  </si>
  <si>
    <t xml:space="preserve">  Kirurški šivaći materijal za potrebe Kliničkog bolničkog centra Sestre milosrdnice </t>
  </si>
  <si>
    <t>Tekstilni proizvodi i tekstilni pribor za potrebe KBCSM</t>
  </si>
  <si>
    <t>Održavanje medicinske opreme proizvođača Olympus za potrebe KBCSM</t>
  </si>
  <si>
    <t>Dobava i ugradnja radioaktivnog izvora IR-192 i  preventivni servis uređaja za potrebe KBCSM</t>
  </si>
  <si>
    <t>Usluga održavanja ISSA PACS sustava za potrebe Kliničkog bolničkog centra Sestre milosrdnice</t>
  </si>
  <si>
    <t>Vodovod,odvodnja i limarski radovi na tekućem održavanju u Kliničkom bolničkom centru Sestre milosrdnice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</si>
  <si>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</si>
  <si>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Mjere preventivne dezinfekcije, dezinsekcije i deratizacije za potrebe Kliničkog bolničkog centra Sestre milosrdnice</t>
  </si>
  <si>
    <t>Usluga tehničke podrške za održavanje IT infrastrukture i aplikativnih servisa za potrebe Kliničkog bolničkog centra
 Sestre milosrdnice</t>
  </si>
  <si>
    <t>Nabava IT opreme za potrebe Kliničkog bolničkog centra Sestre milosrdnice</t>
  </si>
  <si>
    <t>RAVNATELJ :</t>
  </si>
  <si>
    <t xml:space="preserve">* Detaljan plan nabave prema Zakonu o javnoj nabavi treba donijeti ravnatelj odmah po odobrenju ovog plana od strane SV i dobivanju suglasnosti MIZa za iznad 300.000 HRK.
** Pojedine općenite stavke Plana nabave razradit će se tijekom godine ovisno o razvoju postupaka zajedničke javne nabave i potrebama ustanove.
</t>
  </si>
  <si>
    <t>Usluge groblja( ugovor pogrebnik)</t>
  </si>
  <si>
    <t>Uredska oprema i namjestaj 
( računala)</t>
  </si>
  <si>
    <t>13 mjeseci</t>
  </si>
  <si>
    <t>Potrošni materijal za ginekologiju i humanu reprodukciju za potrebe KBCSM</t>
  </si>
  <si>
    <t xml:space="preserve">Usluge analize i unaprjeđenja poslovnih procesa s ciljem daljnje
digitalizacije poslovanja za potrebe Kliničkog bolničkog centra Sestre milosrdnice  </t>
  </si>
  <si>
    <t>04/2017</t>
  </si>
  <si>
    <t>jednostavna nabava</t>
  </si>
  <si>
    <t>I/2017</t>
  </si>
  <si>
    <t>Operacijska svjetiljka za potrebe Klinike za kožne i spolne bolesti KBCSM</t>
  </si>
  <si>
    <t xml:space="preserve">Operacijska stolica za male zahvate u dermatologiji za potrebe Klinike za kožne i spolne bolesti za potrebe Kliničkog bolničkog centra Sestre milosrdnice  </t>
  </si>
  <si>
    <t>01/2017</t>
  </si>
  <si>
    <t>03/2017</t>
  </si>
  <si>
    <t>Dijagnostički ultrazvučni 
collor dopler za potrebe Klinike za kožne i spolne bolesti KBCSM</t>
  </si>
  <si>
    <t>02/2017</t>
  </si>
  <si>
    <t>60D</t>
  </si>
  <si>
    <t>Plan nabave usvojen na 11. redovnoj sjednici Upravnog vijeća održanog 08. prosinca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</si>
</sst>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2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7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9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5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6" fillId="20" borderId="1" applyNumberFormat="0" applyFon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4" fillId="21" borderId="7" applyNumberFormat="0" applyAlignment="0" applyProtection="0"/>
    <xf numFmtId="0" fontId="20" fillId="21" borderId="7" applyNumberFormat="0" applyAlignment="0" applyProtection="0"/>
    <xf numFmtId="0" fontId="21" fillId="21" borderId="2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8" fillId="0" borderId="0"/>
    <xf numFmtId="0" fontId="5" fillId="0" borderId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9" fontId="17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22" borderId="3" applyNumberFormat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6" fillId="0" borderId="9" applyNumberFormat="0" applyFill="0" applyAlignment="0" applyProtection="0"/>
    <xf numFmtId="0" fontId="19" fillId="7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" fillId="0" borderId="0"/>
    <xf numFmtId="0" fontId="2" fillId="8" borderId="0" applyNumberFormat="0" applyBorder="0" applyAlignment="0" applyProtection="0"/>
    <xf numFmtId="0" fontId="2" fillId="0" borderId="0"/>
    <xf numFmtId="0" fontId="8" fillId="0" borderId="0"/>
    <xf numFmtId="0" fontId="8" fillId="0" borderId="0"/>
  </cellStyleXfs>
  <cellXfs count="174">
    <xf numFmtId="0" fontId="0" fillId="0" borderId="0" xfId="0"/>
    <xf numFmtId="0" fontId="8" fillId="0" borderId="0" xfId="1000" applyFont="1" applyAlignment="1">
      <alignment horizontal="center" vertical="center" wrapText="1"/>
    </xf>
    <xf numFmtId="0" fontId="8" fillId="0" borderId="0" xfId="1000" applyFont="1" applyAlignment="1">
      <alignment vertical="center" wrapText="1"/>
    </xf>
    <xf numFmtId="4" fontId="8" fillId="0" borderId="0" xfId="1000" applyNumberFormat="1" applyFont="1" applyAlignment="1">
      <alignment horizontal="right" vertical="center"/>
    </xf>
    <xf numFmtId="4" fontId="8" fillId="0" borderId="0" xfId="1000" applyNumberFormat="1" applyFont="1" applyAlignment="1">
      <alignment horizontal="center" vertical="center"/>
    </xf>
    <xf numFmtId="4" fontId="8" fillId="0" borderId="36" xfId="1000" applyNumberFormat="1" applyFont="1" applyBorder="1" applyAlignment="1">
      <alignment horizontal="right" vertical="center"/>
    </xf>
    <xf numFmtId="4" fontId="8" fillId="0" borderId="44" xfId="1000" applyNumberFormat="1" applyFont="1" applyBorder="1" applyAlignment="1">
      <alignment horizontal="right" vertical="center"/>
    </xf>
    <xf numFmtId="4" fontId="8" fillId="0" borderId="17" xfId="1000" applyNumberFormat="1" applyFont="1" applyBorder="1" applyAlignment="1">
      <alignment horizontal="right" vertical="center"/>
    </xf>
    <xf numFmtId="0" fontId="8" fillId="0" borderId="0" xfId="1000" applyFont="1"/>
    <xf numFmtId="4" fontId="8" fillId="0" borderId="23" xfId="1000" applyNumberFormat="1" applyFont="1" applyBorder="1" applyAlignment="1">
      <alignment horizontal="right" vertical="center"/>
    </xf>
    <xf numFmtId="0" fontId="7" fillId="24" borderId="31" xfId="1000" applyFont="1" applyFill="1" applyBorder="1" applyAlignment="1">
      <alignment horizontal="center"/>
    </xf>
    <xf numFmtId="0" fontId="7" fillId="24" borderId="45" xfId="1000" applyFont="1" applyFill="1" applyBorder="1" applyAlignment="1">
      <alignment horizontal="center"/>
    </xf>
    <xf numFmtId="0" fontId="7" fillId="0" borderId="42" xfId="1000" applyFont="1" applyBorder="1" applyAlignment="1">
      <alignment horizontal="center" vertical="center" wrapText="1"/>
    </xf>
    <xf numFmtId="0" fontId="7" fillId="0" borderId="45" xfId="1000" applyFont="1" applyBorder="1" applyAlignment="1">
      <alignment horizontal="center" vertical="center" wrapText="1"/>
    </xf>
    <xf numFmtId="0" fontId="7" fillId="0" borderId="38" xfId="1000" applyFont="1" applyBorder="1" applyAlignment="1">
      <alignment horizontal="center" vertical="center" wrapText="1"/>
    </xf>
    <xf numFmtId="4" fontId="7" fillId="0" borderId="39" xfId="1000" applyNumberFormat="1" applyFont="1" applyBorder="1" applyAlignment="1">
      <alignment horizontal="center" vertical="center" wrapText="1"/>
    </xf>
    <xf numFmtId="4" fontId="7" fillId="0" borderId="38" xfId="1000" applyNumberFormat="1" applyFont="1" applyBorder="1" applyAlignment="1">
      <alignment horizontal="center" vertical="center" wrapText="1"/>
    </xf>
    <xf numFmtId="4" fontId="7" fillId="0" borderId="40" xfId="1000" applyNumberFormat="1" applyFont="1" applyBorder="1" applyAlignment="1">
      <alignment horizontal="center" vertical="center" wrapText="1"/>
    </xf>
    <xf numFmtId="0" fontId="7" fillId="0" borderId="39" xfId="1000" applyFont="1" applyBorder="1" applyAlignment="1">
      <alignment horizontal="center" vertical="center" wrapText="1"/>
    </xf>
    <xf numFmtId="4" fontId="7" fillId="0" borderId="20" xfId="1000" applyNumberFormat="1" applyFont="1" applyBorder="1" applyAlignment="1">
      <alignment horizontal="center" vertical="center" wrapText="1"/>
    </xf>
    <xf numFmtId="0" fontId="7" fillId="0" borderId="0" xfId="1000" applyFont="1" applyAlignment="1">
      <alignment horizontal="center" vertical="center"/>
    </xf>
    <xf numFmtId="0" fontId="8" fillId="25" borderId="28" xfId="1000" applyFont="1" applyFill="1" applyBorder="1" applyAlignment="1">
      <alignment horizontal="center" vertical="center" wrapText="1"/>
    </xf>
    <xf numFmtId="0" fontId="8" fillId="25" borderId="41" xfId="1000" applyFont="1" applyFill="1" applyBorder="1" applyAlignment="1">
      <alignment horizontal="center" vertical="center" wrapText="1"/>
    </xf>
    <xf numFmtId="0" fontId="8" fillId="25" borderId="18" xfId="1000" applyFont="1" applyFill="1" applyBorder="1" applyAlignment="1">
      <alignment horizontal="left" vertical="center" wrapText="1"/>
    </xf>
    <xf numFmtId="4" fontId="8" fillId="25" borderId="43" xfId="1000" applyNumberFormat="1" applyFont="1" applyFill="1" applyBorder="1" applyAlignment="1">
      <alignment horizontal="right" vertical="center"/>
    </xf>
    <xf numFmtId="4" fontId="8" fillId="25" borderId="18" xfId="1000" applyNumberFormat="1" applyFont="1" applyFill="1" applyBorder="1" applyAlignment="1">
      <alignment horizontal="right" vertical="center"/>
    </xf>
    <xf numFmtId="4" fontId="8" fillId="25" borderId="18" xfId="1000" applyNumberFormat="1" applyFont="1" applyFill="1" applyBorder="1" applyAlignment="1">
      <alignment horizontal="center" vertical="center"/>
    </xf>
    <xf numFmtId="4" fontId="8" fillId="25" borderId="30" xfId="1000" applyNumberFormat="1" applyFont="1" applyFill="1" applyBorder="1" applyAlignment="1">
      <alignment horizontal="center" vertical="center"/>
    </xf>
    <xf numFmtId="0" fontId="8" fillId="25" borderId="18" xfId="1000" applyFont="1" applyFill="1" applyBorder="1" applyAlignment="1">
      <alignment horizontal="right" vertical="center" wrapText="1"/>
    </xf>
    <xf numFmtId="4" fontId="8" fillId="25" borderId="30" xfId="1000" applyNumberFormat="1" applyFont="1" applyFill="1" applyBorder="1" applyAlignment="1">
      <alignment horizontal="right" vertical="center"/>
    </xf>
    <xf numFmtId="0" fontId="8" fillId="25" borderId="0" xfId="1000" applyFont="1" applyFill="1"/>
    <xf numFmtId="0" fontId="8" fillId="25" borderId="13" xfId="1000" applyFont="1" applyFill="1" applyBorder="1" applyAlignment="1">
      <alignment horizontal="center" vertical="center" wrapText="1"/>
    </xf>
    <xf numFmtId="0" fontId="8" fillId="25" borderId="34" xfId="1000" applyFont="1" applyFill="1" applyBorder="1" applyAlignment="1">
      <alignment horizontal="center" vertical="center" wrapText="1"/>
    </xf>
    <xf numFmtId="0" fontId="8" fillId="25" borderId="12" xfId="1000" applyFont="1" applyFill="1" applyBorder="1" applyAlignment="1">
      <alignment horizontal="left" vertical="center" wrapText="1"/>
    </xf>
    <xf numFmtId="4" fontId="8" fillId="25" borderId="14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/>
    </xf>
    <xf numFmtId="4" fontId="8" fillId="25" borderId="19" xfId="1000" applyNumberFormat="1" applyFont="1" applyFill="1" applyBorder="1" applyAlignment="1">
      <alignment horizontal="center" vertical="center"/>
    </xf>
    <xf numFmtId="0" fontId="8" fillId="25" borderId="12" xfId="1000" applyFont="1" applyFill="1" applyBorder="1" applyAlignment="1">
      <alignment horizontal="right" vertical="center" wrapText="1"/>
    </xf>
    <xf numFmtId="4" fontId="8" fillId="25" borderId="19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 wrapText="1"/>
    </xf>
    <xf numFmtId="0" fontId="8" fillId="25" borderId="0" xfId="1000" applyFont="1" applyFill="1" applyBorder="1"/>
    <xf numFmtId="0" fontId="8" fillId="25" borderId="15" xfId="1000" applyFont="1" applyFill="1" applyBorder="1" applyAlignment="1">
      <alignment horizontal="center" vertical="center" wrapText="1"/>
    </xf>
    <xf numFmtId="0" fontId="8" fillId="25" borderId="35" xfId="1000" applyFont="1" applyFill="1" applyBorder="1" applyAlignment="1">
      <alignment horizontal="center" vertical="center" wrapText="1"/>
    </xf>
    <xf numFmtId="0" fontId="8" fillId="25" borderId="11" xfId="1000" applyFont="1" applyFill="1" applyBorder="1" applyAlignment="1">
      <alignment horizontal="left" vertical="center" wrapText="1"/>
    </xf>
    <xf numFmtId="4" fontId="8" fillId="25" borderId="16" xfId="1000" applyNumberFormat="1" applyFont="1" applyFill="1" applyBorder="1" applyAlignment="1">
      <alignment horizontal="right" vertical="center"/>
    </xf>
    <xf numFmtId="4" fontId="8" fillId="25" borderId="2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/>
    <xf numFmtId="0" fontId="8" fillId="26" borderId="16" xfId="1000" applyFont="1" applyFill="1" applyBorder="1" applyAlignment="1">
      <alignment horizontal="left" vertical="center" wrapText="1"/>
    </xf>
    <xf numFmtId="3" fontId="31" fillId="25" borderId="11" xfId="1000" applyNumberFormat="1" applyFont="1" applyFill="1" applyBorder="1" applyAlignment="1">
      <alignment horizontal="center" vertical="center" wrapText="1"/>
    </xf>
    <xf numFmtId="0" fontId="8" fillId="25" borderId="16" xfId="1000" applyFont="1" applyFill="1" applyBorder="1" applyAlignment="1">
      <alignment horizontal="right" vertical="center" wrapText="1"/>
    </xf>
    <xf numFmtId="0" fontId="8" fillId="25" borderId="16" xfId="1000" applyFont="1" applyFill="1" applyBorder="1" applyAlignment="1">
      <alignment horizontal="left" vertical="center" wrapText="1"/>
    </xf>
    <xf numFmtId="0" fontId="8" fillId="25" borderId="11" xfId="1000" applyFont="1" applyFill="1" applyBorder="1" applyAlignment="1">
      <alignment horizontal="right" vertical="center" wrapText="1"/>
    </xf>
    <xf numFmtId="4" fontId="8" fillId="25" borderId="11" xfId="1000" applyNumberFormat="1" applyFont="1" applyFill="1" applyBorder="1" applyAlignment="1">
      <alignment horizontal="right" vertical="center" wrapText="1"/>
    </xf>
    <xf numFmtId="4" fontId="8" fillId="25" borderId="15" xfId="1000" applyNumberFormat="1" applyFont="1" applyFill="1" applyBorder="1" applyAlignment="1">
      <alignment horizontal="center" vertical="center" wrapText="1"/>
    </xf>
    <xf numFmtId="4" fontId="8" fillId="25" borderId="35" xfId="1000" applyNumberFormat="1" applyFont="1" applyFill="1" applyBorder="1" applyAlignment="1">
      <alignment horizontal="center" vertical="center" wrapText="1"/>
    </xf>
    <xf numFmtId="0" fontId="32" fillId="25" borderId="0" xfId="1000" applyFont="1" applyFill="1"/>
    <xf numFmtId="4" fontId="32" fillId="25" borderId="15" xfId="1000" applyNumberFormat="1" applyFont="1" applyFill="1" applyBorder="1" applyAlignment="1">
      <alignment horizontal="center" vertical="center" wrapText="1"/>
    </xf>
    <xf numFmtId="4" fontId="32" fillId="25" borderId="35" xfId="1000" applyNumberFormat="1" applyFont="1" applyFill="1" applyBorder="1" applyAlignment="1">
      <alignment horizontal="center" vertical="center" wrapText="1"/>
    </xf>
    <xf numFmtId="4" fontId="33" fillId="25" borderId="11" xfId="1000" applyNumberFormat="1" applyFont="1" applyFill="1" applyBorder="1" applyAlignment="1">
      <alignment horizontal="right" vertical="center"/>
    </xf>
    <xf numFmtId="4" fontId="32" fillId="25" borderId="0" xfId="1000" applyNumberFormat="1" applyFont="1" applyFill="1"/>
    <xf numFmtId="0" fontId="8" fillId="27" borderId="11" xfId="1000" applyFont="1" applyFill="1" applyBorder="1" applyAlignment="1">
      <alignment horizontal="left" vertical="center" wrapText="1"/>
    </xf>
    <xf numFmtId="3" fontId="31" fillId="25" borderId="11" xfId="1000" applyNumberFormat="1" applyFont="1" applyFill="1" applyBorder="1" applyAlignment="1">
      <alignment horizontal="center"/>
    </xf>
    <xf numFmtId="3" fontId="31" fillId="25" borderId="19" xfId="1000" applyNumberFormat="1" applyFont="1" applyFill="1" applyBorder="1" applyAlignment="1">
      <alignment horizontal="center"/>
    </xf>
    <xf numFmtId="4" fontId="7" fillId="25" borderId="0" xfId="1000" applyNumberFormat="1" applyFont="1" applyFill="1"/>
    <xf numFmtId="9" fontId="8" fillId="25" borderId="0" xfId="1000" applyNumberFormat="1" applyFont="1" applyFill="1"/>
    <xf numFmtId="4" fontId="8" fillId="25" borderId="0" xfId="1000" applyNumberFormat="1" applyFont="1" applyFill="1" applyAlignment="1">
      <alignment horizontal="left"/>
    </xf>
    <xf numFmtId="4" fontId="7" fillId="25" borderId="0" xfId="1000" applyNumberFormat="1" applyFont="1" applyFill="1" applyAlignment="1">
      <alignment horizontal="left"/>
    </xf>
    <xf numFmtId="4" fontId="8" fillId="25" borderId="16" xfId="1000" applyNumberFormat="1" applyFont="1" applyFill="1" applyBorder="1" applyAlignment="1">
      <alignment horizontal="center" vertical="center"/>
    </xf>
    <xf numFmtId="0" fontId="8" fillId="25" borderId="11" xfId="1000" applyFont="1" applyFill="1" applyBorder="1" applyAlignment="1">
      <alignment vertical="center" wrapText="1"/>
    </xf>
    <xf numFmtId="0" fontId="8" fillId="25" borderId="16" xfId="1000" applyFont="1" applyFill="1" applyBorder="1" applyAlignment="1">
      <alignment vertical="center" wrapText="1"/>
    </xf>
    <xf numFmtId="3" fontId="8" fillId="25" borderId="0" xfId="1000" applyNumberFormat="1" applyFont="1" applyFill="1"/>
    <xf numFmtId="0" fontId="8" fillId="28" borderId="0" xfId="1000" applyFont="1" applyFill="1"/>
    <xf numFmtId="0" fontId="8" fillId="25" borderId="11" xfId="1046" applyFont="1" applyFill="1" applyBorder="1" applyAlignment="1">
      <alignment wrapText="1"/>
    </xf>
    <xf numFmtId="0" fontId="8" fillId="26" borderId="11" xfId="1000" applyFont="1" applyFill="1" applyBorder="1" applyAlignment="1">
      <alignment horizontal="left" vertical="center" wrapText="1"/>
    </xf>
    <xf numFmtId="4" fontId="8" fillId="25" borderId="11" xfId="1000" applyNumberFormat="1" applyFont="1" applyFill="1" applyBorder="1" applyAlignment="1">
      <alignment horizontal="left" vertical="center" wrapText="1"/>
    </xf>
    <xf numFmtId="49" fontId="8" fillId="25" borderId="35" xfId="1000" applyNumberFormat="1" applyFont="1" applyFill="1" applyBorder="1" applyAlignment="1">
      <alignment horizontal="center" vertical="center" wrapText="1"/>
    </xf>
    <xf numFmtId="4" fontId="8" fillId="25" borderId="16" xfId="1000" applyNumberFormat="1" applyFont="1" applyFill="1" applyBorder="1" applyAlignment="1">
      <alignment horizontal="left" vertical="center" wrapText="1"/>
    </xf>
    <xf numFmtId="0" fontId="8" fillId="25" borderId="11" xfId="1047" applyFont="1" applyFill="1" applyBorder="1" applyAlignment="1">
      <alignment wrapText="1"/>
    </xf>
    <xf numFmtId="0" fontId="8" fillId="25" borderId="35" xfId="1000" applyNumberFormat="1" applyFont="1" applyFill="1" applyBorder="1" applyAlignment="1">
      <alignment horizontal="center" vertical="center" wrapText="1"/>
    </xf>
    <xf numFmtId="4" fontId="32" fillId="25" borderId="16" xfId="1000" applyNumberFormat="1" applyFont="1" applyFill="1" applyBorder="1" applyAlignment="1">
      <alignment horizontal="right" vertical="center"/>
    </xf>
    <xf numFmtId="4" fontId="32" fillId="25" borderId="11" xfId="1000" applyNumberFormat="1" applyFont="1" applyFill="1" applyBorder="1" applyAlignment="1">
      <alignment horizontal="right" vertical="center"/>
    </xf>
    <xf numFmtId="4" fontId="8" fillId="25" borderId="11" xfId="1046" applyNumberFormat="1" applyFont="1" applyFill="1" applyBorder="1" applyAlignment="1">
      <alignment horizontal="center" vertical="center"/>
    </xf>
    <xf numFmtId="4" fontId="8" fillId="25" borderId="19" xfId="1046" applyNumberFormat="1" applyFont="1" applyFill="1" applyBorder="1" applyAlignment="1">
      <alignment horizontal="center" vertical="center"/>
    </xf>
    <xf numFmtId="0" fontId="8" fillId="25" borderId="21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center" vertical="center" wrapText="1"/>
    </xf>
    <xf numFmtId="0" fontId="8" fillId="25" borderId="20" xfId="1000" applyFont="1" applyFill="1" applyBorder="1" applyAlignment="1">
      <alignment horizontal="left" vertical="center" wrapText="1"/>
    </xf>
    <xf numFmtId="0" fontId="8" fillId="25" borderId="10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left" vertical="center" wrapText="1"/>
    </xf>
    <xf numFmtId="0" fontId="8" fillId="25" borderId="26" xfId="1000" applyFont="1" applyFill="1" applyBorder="1" applyAlignment="1">
      <alignment vertical="center" wrapText="1"/>
    </xf>
    <xf numFmtId="4" fontId="8" fillId="25" borderId="20" xfId="1000" applyNumberFormat="1" applyFont="1" applyFill="1" applyBorder="1" applyAlignment="1">
      <alignment horizontal="right" vertical="center"/>
    </xf>
    <xf numFmtId="0" fontId="8" fillId="27" borderId="26" xfId="1000" applyFont="1" applyFill="1" applyBorder="1" applyAlignment="1">
      <alignment vertical="center" wrapText="1"/>
    </xf>
    <xf numFmtId="0" fontId="8" fillId="25" borderId="11" xfId="1000" applyFont="1" applyFill="1" applyBorder="1" applyAlignment="1">
      <alignment horizontal="center" vertical="center" wrapText="1"/>
    </xf>
    <xf numFmtId="4" fontId="8" fillId="25" borderId="20" xfId="1000" applyNumberFormat="1" applyFont="1" applyFill="1" applyBorder="1" applyAlignment="1">
      <alignment horizontal="right" vertical="center" wrapText="1"/>
    </xf>
    <xf numFmtId="4" fontId="32" fillId="25" borderId="19" xfId="1000" applyNumberFormat="1" applyFont="1" applyFill="1" applyBorder="1" applyAlignment="1">
      <alignment horizontal="center" vertical="center"/>
    </xf>
    <xf numFmtId="0" fontId="8" fillId="25" borderId="26" xfId="1000" applyFont="1" applyFill="1" applyBorder="1" applyAlignment="1">
      <alignment horizontal="left" vertical="center" wrapText="1"/>
    </xf>
    <xf numFmtId="4" fontId="8" fillId="25" borderId="20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center" vertical="center"/>
    </xf>
    <xf numFmtId="0" fontId="8" fillId="25" borderId="20" xfId="1000" applyFont="1" applyFill="1" applyBorder="1" applyAlignment="1">
      <alignment horizontal="right" vertical="center" wrapText="1"/>
    </xf>
    <xf numFmtId="4" fontId="8" fillId="25" borderId="27" xfId="1000" applyNumberFormat="1" applyFont="1" applyFill="1" applyBorder="1" applyAlignment="1">
      <alignment horizontal="right" vertical="center"/>
    </xf>
    <xf numFmtId="4" fontId="8" fillId="25" borderId="20" xfId="1046" applyNumberFormat="1" applyFont="1" applyFill="1" applyBorder="1" applyAlignment="1">
      <alignment horizontal="center" vertical="center"/>
    </xf>
    <xf numFmtId="4" fontId="8" fillId="25" borderId="27" xfId="1046" applyNumberFormat="1" applyFont="1" applyFill="1" applyBorder="1" applyAlignment="1">
      <alignment horizontal="center" vertical="center"/>
    </xf>
    <xf numFmtId="0" fontId="8" fillId="25" borderId="11" xfId="1000" applyFont="1" applyFill="1" applyBorder="1"/>
    <xf numFmtId="4" fontId="8" fillId="25" borderId="11" xfId="1000" applyNumberFormat="1" applyFont="1" applyFill="1" applyBorder="1"/>
    <xf numFmtId="0" fontId="7" fillId="25" borderId="0" xfId="1000" applyFont="1" applyFill="1" applyBorder="1" applyAlignment="1">
      <alignment horizontal="center" vertical="center" wrapText="1"/>
    </xf>
    <xf numFmtId="0" fontId="7" fillId="25" borderId="29" xfId="1000" applyFont="1" applyFill="1" applyBorder="1" applyAlignment="1">
      <alignment horizontal="right" vertical="center" wrapText="1"/>
    </xf>
    <xf numFmtId="4" fontId="7" fillId="25" borderId="29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center" vertical="center"/>
    </xf>
    <xf numFmtId="0" fontId="7" fillId="25" borderId="33" xfId="1000" applyFont="1" applyFill="1" applyBorder="1" applyAlignment="1">
      <alignment horizontal="right" vertical="center" wrapText="1"/>
    </xf>
    <xf numFmtId="0" fontId="7" fillId="25" borderId="0" xfId="1000" applyFont="1" applyFill="1" applyBorder="1" applyAlignment="1">
      <alignment horizontal="right" vertical="center" wrapText="1"/>
    </xf>
    <xf numFmtId="0" fontId="7" fillId="25" borderId="0" xfId="1000" applyFont="1" applyFill="1"/>
    <xf numFmtId="0" fontId="8" fillId="25" borderId="25" xfId="1000" applyFont="1" applyFill="1" applyBorder="1" applyAlignment="1">
      <alignment horizontal="center" vertical="center" wrapText="1"/>
    </xf>
    <xf numFmtId="0" fontId="8" fillId="25" borderId="0" xfId="1000" applyFont="1" applyFill="1" applyBorder="1" applyAlignment="1">
      <alignment horizontal="center" vertical="center" wrapText="1"/>
    </xf>
    <xf numFmtId="0" fontId="7" fillId="25" borderId="0" xfId="1000" applyFont="1" applyFill="1" applyBorder="1" applyAlignment="1">
      <alignment horizontal="left" vertical="center" wrapText="1"/>
    </xf>
    <xf numFmtId="0" fontId="8" fillId="25" borderId="0" xfId="1000" applyFont="1" applyFill="1" applyBorder="1" applyAlignment="1">
      <alignment horizontal="right" vertical="center" wrapText="1"/>
    </xf>
    <xf numFmtId="4" fontId="8" fillId="25" borderId="31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right" vertical="center"/>
    </xf>
    <xf numFmtId="4" fontId="8" fillId="25" borderId="36" xfId="1000" applyNumberFormat="1" applyFont="1" applyFill="1" applyBorder="1" applyAlignment="1">
      <alignment horizontal="right" vertical="center"/>
    </xf>
    <xf numFmtId="0" fontId="7" fillId="25" borderId="22" xfId="1000" applyFont="1" applyFill="1" applyBorder="1" applyAlignment="1">
      <alignment horizontal="right" vertical="center" wrapText="1"/>
    </xf>
    <xf numFmtId="4" fontId="7" fillId="25" borderId="4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center" vertical="center"/>
    </xf>
    <xf numFmtId="0" fontId="8" fillId="25" borderId="0" xfId="1000" applyFont="1" applyFill="1" applyBorder="1" applyAlignment="1">
      <alignment vertical="center" wrapText="1"/>
    </xf>
    <xf numFmtId="0" fontId="7" fillId="25" borderId="0" xfId="1000" applyFont="1" applyFill="1" applyBorder="1" applyAlignment="1">
      <alignment horizontal="left" wrapText="1"/>
    </xf>
    <xf numFmtId="4" fontId="8" fillId="25" borderId="0" xfId="1000" applyNumberFormat="1" applyFont="1" applyFill="1" applyBorder="1"/>
    <xf numFmtId="0" fontId="8" fillId="25" borderId="0" xfId="1000" applyFont="1" applyFill="1" applyAlignment="1">
      <alignment horizontal="center"/>
    </xf>
    <xf numFmtId="4" fontId="8" fillId="25" borderId="0" xfId="1000" applyNumberFormat="1" applyFont="1" applyFill="1" applyAlignment="1">
      <alignment horizontal="center"/>
    </xf>
    <xf numFmtId="0" fontId="8" fillId="25" borderId="0" xfId="1000" applyFont="1" applyFill="1" applyAlignment="1">
      <alignment horizontal="center" vertical="center" wrapText="1"/>
    </xf>
    <xf numFmtId="0" fontId="8" fillId="25" borderId="0" xfId="1000" applyFont="1" applyFill="1" applyAlignment="1">
      <alignment vertical="center" wrapText="1"/>
    </xf>
    <xf numFmtId="4" fontId="8" fillId="25" borderId="0" xfId="1000" applyNumberFormat="1" applyFont="1" applyFill="1" applyAlignment="1">
      <alignment horizontal="right" vertical="center"/>
    </xf>
    <xf numFmtId="4" fontId="8" fillId="25" borderId="0" xfId="1000" applyNumberFormat="1" applyFont="1" applyFill="1" applyAlignment="1">
      <alignment horizontal="center" vertical="center"/>
    </xf>
    <xf numFmtId="0" fontId="31" fillId="25" borderId="0" xfId="1000" applyFont="1" applyFill="1" applyAlignment="1">
      <alignment horizontal="center" vertical="center" wrapText="1"/>
    </xf>
    <xf numFmtId="4" fontId="31" fillId="25" borderId="0" xfId="1000" applyNumberFormat="1" applyFont="1" applyFill="1" applyAlignment="1">
      <alignment horizontal="center" vertical="center"/>
    </xf>
    <xf numFmtId="4" fontId="31" fillId="25" borderId="36" xfId="1000" applyNumberFormat="1" applyFont="1" applyFill="1" applyBorder="1" applyAlignment="1">
      <alignment horizontal="center" vertical="center"/>
    </xf>
    <xf numFmtId="4" fontId="8" fillId="25" borderId="36" xfId="1000" applyNumberFormat="1" applyFont="1" applyFill="1" applyBorder="1" applyAlignment="1">
      <alignment horizontal="center" vertical="center"/>
    </xf>
    <xf numFmtId="4" fontId="7" fillId="25" borderId="25" xfId="1000" applyNumberFormat="1" applyFont="1" applyFill="1" applyBorder="1" applyAlignment="1">
      <alignment vertical="center"/>
    </xf>
    <xf numFmtId="4" fontId="8" fillId="25" borderId="0" xfId="1000" applyNumberFormat="1" applyFont="1" applyFill="1" applyAlignment="1">
      <alignment vertical="center"/>
    </xf>
    <xf numFmtId="4" fontId="8" fillId="0" borderId="0" xfId="1000" applyNumberFormat="1" applyFont="1" applyBorder="1" applyAlignment="1">
      <alignment horizontal="right" vertical="center"/>
    </xf>
    <xf numFmtId="0" fontId="8" fillId="25" borderId="11" xfId="1047" applyFont="1" applyFill="1" applyBorder="1" applyAlignment="1">
      <alignment vertical="center" wrapText="1"/>
    </xf>
    <xf numFmtId="0" fontId="8" fillId="25" borderId="12" xfId="1047" applyFont="1" applyFill="1" applyBorder="1" applyAlignment="1">
      <alignment wrapText="1"/>
    </xf>
    <xf numFmtId="0" fontId="8" fillId="25" borderId="20" xfId="1047" applyFont="1" applyFill="1" applyBorder="1" applyAlignment="1">
      <alignment wrapText="1"/>
    </xf>
    <xf numFmtId="0" fontId="32" fillId="25" borderId="15" xfId="1000" applyFont="1" applyFill="1" applyBorder="1" applyAlignment="1">
      <alignment horizontal="center" vertical="center" wrapText="1"/>
    </xf>
    <xf numFmtId="0" fontId="32" fillId="25" borderId="35" xfId="1000" applyFont="1" applyFill="1" applyBorder="1" applyAlignment="1">
      <alignment horizontal="center" vertical="center" wrapText="1"/>
    </xf>
    <xf numFmtId="0" fontId="32" fillId="25" borderId="11" xfId="1000" applyFont="1" applyFill="1" applyBorder="1" applyAlignment="1">
      <alignment horizontal="left" vertical="center" wrapText="1"/>
    </xf>
    <xf numFmtId="4" fontId="32" fillId="25" borderId="11" xfId="1000" applyNumberFormat="1" applyFont="1" applyFill="1" applyBorder="1" applyAlignment="1">
      <alignment horizontal="center" vertical="center"/>
    </xf>
    <xf numFmtId="0" fontId="32" fillId="25" borderId="11" xfId="1000" applyFont="1" applyFill="1" applyBorder="1" applyAlignment="1">
      <alignment horizontal="right" vertical="center" wrapText="1"/>
    </xf>
    <xf numFmtId="4" fontId="32" fillId="25" borderId="19" xfId="1000" applyNumberFormat="1" applyFont="1" applyFill="1" applyBorder="1" applyAlignment="1">
      <alignment horizontal="right" vertical="center"/>
    </xf>
    <xf numFmtId="3" fontId="31" fillId="0" borderId="19" xfId="1009" applyNumberFormat="1" applyFont="1" applyBorder="1"/>
    <xf numFmtId="0" fontId="8" fillId="25" borderId="11" xfId="0" applyFont="1" applyFill="1" applyBorder="1" applyAlignment="1">
      <alignment wrapText="1"/>
    </xf>
    <xf numFmtId="4" fontId="8" fillId="25" borderId="26" xfId="1000" applyNumberFormat="1" applyFont="1" applyFill="1" applyBorder="1" applyAlignment="1">
      <alignment horizontal="right" vertical="center" wrapText="1"/>
    </xf>
    <xf numFmtId="49" fontId="8" fillId="25" borderId="32" xfId="100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31" fillId="25" borderId="0" xfId="1000" applyFont="1" applyFill="1" applyAlignment="1">
      <alignment horizontal="center" vertical="center" wrapText="1"/>
    </xf>
    <xf numFmtId="4" fontId="31" fillId="25" borderId="0" xfId="1000" applyNumberFormat="1" applyFont="1" applyFill="1" applyAlignment="1">
      <alignment horizontal="center" vertical="center" wrapText="1"/>
    </xf>
    <xf numFmtId="4" fontId="31" fillId="25" borderId="0" xfId="1000" applyNumberFormat="1" applyFont="1" applyFill="1" applyAlignment="1">
      <alignment horizontal="center" vertical="center"/>
    </xf>
    <xf numFmtId="0" fontId="30" fillId="0" borderId="22" xfId="1000" applyFont="1" applyBorder="1" applyAlignment="1">
      <alignment horizontal="left" wrapText="1"/>
    </xf>
    <xf numFmtId="0" fontId="30" fillId="0" borderId="23" xfId="1000" applyFont="1" applyBorder="1" applyAlignment="1">
      <alignment horizontal="left" wrapText="1"/>
    </xf>
    <xf numFmtId="0" fontId="30" fillId="0" borderId="37" xfId="1000" applyFont="1" applyBorder="1" applyAlignment="1">
      <alignment horizontal="left" wrapText="1"/>
    </xf>
    <xf numFmtId="0" fontId="7" fillId="24" borderId="24" xfId="1000" applyFont="1" applyFill="1" applyBorder="1" applyAlignment="1">
      <alignment horizontal="center"/>
    </xf>
    <xf numFmtId="0" fontId="7" fillId="24" borderId="31" xfId="1000" applyFont="1" applyFill="1" applyBorder="1" applyAlignment="1">
      <alignment horizontal="center"/>
    </xf>
    <xf numFmtId="0" fontId="7" fillId="24" borderId="22" xfId="1000" applyFont="1" applyFill="1" applyBorder="1" applyAlignment="1">
      <alignment horizontal="center"/>
    </xf>
    <xf numFmtId="0" fontId="7" fillId="24" borderId="23" xfId="1000" applyFont="1" applyFill="1" applyBorder="1" applyAlignment="1">
      <alignment horizontal="center"/>
    </xf>
    <xf numFmtId="0" fontId="7" fillId="25" borderId="0" xfId="1000" applyFont="1" applyFill="1" applyBorder="1" applyAlignment="1">
      <alignment horizontal="left" wrapText="1"/>
    </xf>
    <xf numFmtId="0" fontId="7" fillId="0" borderId="0" xfId="1000" applyFont="1" applyAlignment="1">
      <alignment horizontal="left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9" fillId="25" borderId="22" xfId="1046" applyNumberFormat="1" applyFont="1" applyFill="1" applyBorder="1" applyAlignment="1">
      <alignment horizontal="left" vertical="center" wrapText="1"/>
    </xf>
    <xf numFmtId="4" fontId="9" fillId="25" borderId="23" xfId="1046" applyNumberFormat="1" applyFont="1" applyFill="1" applyBorder="1" applyAlignment="1">
      <alignment horizontal="left" vertical="center" wrapText="1"/>
    </xf>
    <xf numFmtId="4" fontId="9" fillId="25" borderId="37" xfId="1046" applyNumberFormat="1" applyFont="1" applyFill="1" applyBorder="1" applyAlignment="1">
      <alignment horizontal="left" vertical="center" wrapText="1"/>
    </xf>
    <xf numFmtId="4" fontId="9" fillId="29" borderId="22" xfId="1046" applyNumberFormat="1" applyFont="1" applyFill="1" applyBorder="1" applyAlignment="1">
      <alignment horizontal="left" vertical="center" wrapText="1"/>
    </xf>
    <xf numFmtId="4" fontId="9" fillId="29" borderId="23" xfId="1046" applyNumberFormat="1" applyFont="1" applyFill="1" applyBorder="1" applyAlignment="1">
      <alignment horizontal="left" vertical="center" wrapText="1"/>
    </xf>
    <xf numFmtId="4" fontId="9" fillId="29" borderId="37" xfId="1046" applyNumberFormat="1" applyFont="1" applyFill="1" applyBorder="1" applyAlignment="1">
      <alignment horizontal="left" vertical="center" wrapText="1"/>
    </xf>
    <xf numFmtId="3" fontId="9" fillId="30" borderId="22" xfId="1046" applyNumberFormat="1" applyFont="1" applyFill="1" applyBorder="1" applyAlignment="1">
      <alignment horizontal="left" vertical="center" wrapText="1"/>
    </xf>
    <xf numFmtId="3" fontId="9" fillId="30" borderId="23" xfId="1046" applyNumberFormat="1" applyFont="1" applyFill="1" applyBorder="1" applyAlignment="1">
      <alignment horizontal="left" vertical="center" wrapText="1"/>
    </xf>
    <xf numFmtId="3" fontId="9" fillId="30" borderId="37" xfId="1046" applyNumberFormat="1" applyFont="1" applyFill="1" applyBorder="1" applyAlignment="1">
      <alignment horizontal="left" vertical="center" wrapText="1"/>
    </xf>
  </cellXfs>
  <cellStyles count="105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20% - Isticanje1" xfId="31"/>
    <cellStyle name="20% - Isticanje2" xfId="32"/>
    <cellStyle name="20% - Isticanje3" xfId="33"/>
    <cellStyle name="20% - Isticanje4" xfId="34"/>
    <cellStyle name="20% - Isticanje5" xfId="35"/>
    <cellStyle name="20% - Isticanje6" xfId="36"/>
    <cellStyle name="40% - Accent1" xfId="1048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2 2" xfId="42"/>
    <cellStyle name="40% - Accent2 3" xfId="43"/>
    <cellStyle name="40% - Accent2 4" xfId="44"/>
    <cellStyle name="40% - Accent2 5" xfId="45"/>
    <cellStyle name="40% - Accent2 6" xfId="46"/>
    <cellStyle name="40% - Accent3 2" xfId="47"/>
    <cellStyle name="40% - Accent3 3" xfId="48"/>
    <cellStyle name="40% - Accent3 4" xfId="49"/>
    <cellStyle name="40% - Accent3 5" xfId="50"/>
    <cellStyle name="40% - Accent3 6" xfId="51"/>
    <cellStyle name="40% - Accent4 2" xfId="52"/>
    <cellStyle name="40% - Accent4 3" xfId="53"/>
    <cellStyle name="40% - Accent4 4" xfId="54"/>
    <cellStyle name="40% - Accent4 5" xfId="55"/>
    <cellStyle name="40% - Accent4 6" xfId="56"/>
    <cellStyle name="40% - Accent5 2" xfId="57"/>
    <cellStyle name="40% - Accent5 3" xfId="58"/>
    <cellStyle name="40% - Accent5 4" xfId="59"/>
    <cellStyle name="40% - Accent5 5" xfId="60"/>
    <cellStyle name="40% - Accent5 6" xfId="61"/>
    <cellStyle name="40% - Accent6 2" xfId="62"/>
    <cellStyle name="40% - Accent6 3" xfId="63"/>
    <cellStyle name="40% - Accent6 4" xfId="64"/>
    <cellStyle name="40% - Accent6 5" xfId="65"/>
    <cellStyle name="40% - Accent6 6" xfId="66"/>
    <cellStyle name="40% - Isticanje1" xfId="67"/>
    <cellStyle name="40% - Isticanje2" xfId="68"/>
    <cellStyle name="40% - Isticanje3" xfId="69"/>
    <cellStyle name="40% - Isticanje4" xfId="70"/>
    <cellStyle name="40% - Isticanje5" xfId="71"/>
    <cellStyle name="40% - Isticanje6" xfId="72"/>
    <cellStyle name="40% - Naglasak1" xfId="73"/>
    <cellStyle name="40% - Naglasak1 2" xfId="74"/>
    <cellStyle name="40% - Naglasak1_nabava" xfId="75"/>
    <cellStyle name="60% - Accent1 2" xfId="76"/>
    <cellStyle name="60% - Accent1 3" xfId="77"/>
    <cellStyle name="60% - Accent1 4" xfId="78"/>
    <cellStyle name="60% - Accent1 5" xfId="79"/>
    <cellStyle name="60% - Accent1 6" xfId="80"/>
    <cellStyle name="60% - Accent2 2" xfId="81"/>
    <cellStyle name="60% - Accent2 3" xfId="82"/>
    <cellStyle name="60% - Accent2 4" xfId="83"/>
    <cellStyle name="60% - Accent2 5" xfId="84"/>
    <cellStyle name="60% - Accent2 6" xfId="85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 2" xfId="91"/>
    <cellStyle name="60% - Accent4 3" xfId="92"/>
    <cellStyle name="60% - Accent4 4" xfId="93"/>
    <cellStyle name="60% - Accent4 5" xfId="94"/>
    <cellStyle name="60% - Accent4 6" xfId="95"/>
    <cellStyle name="60% - Accent5 2" xfId="96"/>
    <cellStyle name="60% - Accent5 3" xfId="97"/>
    <cellStyle name="60% - Accent5 4" xfId="98"/>
    <cellStyle name="60% - Accent5 5" xfId="99"/>
    <cellStyle name="60% - Accent5 6" xfId="100"/>
    <cellStyle name="60% - Accent6 2" xfId="101"/>
    <cellStyle name="60% - Accent6 3" xfId="102"/>
    <cellStyle name="60% - Accent6 4" xfId="103"/>
    <cellStyle name="60% - Accent6 5" xfId="104"/>
    <cellStyle name="60% - Accent6 6" xfId="105"/>
    <cellStyle name="60% - Isticanje1" xfId="106"/>
    <cellStyle name="60% - Isticanje2" xfId="107"/>
    <cellStyle name="60% - Isticanje3" xfId="108"/>
    <cellStyle name="60% - Isticanje4" xfId="109"/>
    <cellStyle name="60% - Isticanje5" xfId="110"/>
    <cellStyle name="60% - Isticanje6" xfId="111"/>
    <cellStyle name="Accent1 2" xfId="112"/>
    <cellStyle name="Accent1 3" xfId="113"/>
    <cellStyle name="Accent1 4" xfId="114"/>
    <cellStyle name="Accent1 5" xfId="115"/>
    <cellStyle name="Accent1 6" xfId="116"/>
    <cellStyle name="Accent2 2" xfId="117"/>
    <cellStyle name="Accent2 3" xfId="118"/>
    <cellStyle name="Accent2 4" xfId="119"/>
    <cellStyle name="Accent2 5" xfId="120"/>
    <cellStyle name="Accent2 6" xfId="121"/>
    <cellStyle name="Accent3 2" xfId="122"/>
    <cellStyle name="Accent3 3" xfId="123"/>
    <cellStyle name="Accent3 4" xfId="124"/>
    <cellStyle name="Accent3 5" xfId="125"/>
    <cellStyle name="Accent3 6" xfId="126"/>
    <cellStyle name="Accent4 2" xfId="127"/>
    <cellStyle name="Accent4 3" xfId="128"/>
    <cellStyle name="Accent4 4" xfId="129"/>
    <cellStyle name="Accent4 5" xfId="130"/>
    <cellStyle name="Accent4 6" xfId="131"/>
    <cellStyle name="Accent5 2" xfId="132"/>
    <cellStyle name="Accent5 3" xfId="133"/>
    <cellStyle name="Accent5 4" xfId="134"/>
    <cellStyle name="Accent5 5" xfId="135"/>
    <cellStyle name="Accent5 6" xfId="136"/>
    <cellStyle name="Accent6 2" xfId="137"/>
    <cellStyle name="Accent6 3" xfId="138"/>
    <cellStyle name="Accent6 4" xfId="139"/>
    <cellStyle name="Accent6 5" xfId="140"/>
    <cellStyle name="Accent6 6" xfId="141"/>
    <cellStyle name="Bad 2" xfId="142"/>
    <cellStyle name="Bad 3" xfId="143"/>
    <cellStyle name="Bad 4" xfId="144"/>
    <cellStyle name="Bad 5" xfId="145"/>
    <cellStyle name="Bad 6" xfId="146"/>
    <cellStyle name="Bilješka" xfId="147"/>
    <cellStyle name="Bilješka 10" xfId="148"/>
    <cellStyle name="Bilješka 100" xfId="149"/>
    <cellStyle name="Bilješka 101" xfId="150"/>
    <cellStyle name="Bilješka 102" xfId="151"/>
    <cellStyle name="Bilješka 103" xfId="152"/>
    <cellStyle name="Bilješka 104" xfId="153"/>
    <cellStyle name="Bilješka 105" xfId="154"/>
    <cellStyle name="Bilješka 106" xfId="155"/>
    <cellStyle name="Bilješka 107" xfId="156"/>
    <cellStyle name="Bilješka 108" xfId="157"/>
    <cellStyle name="Bilješka 109" xfId="158"/>
    <cellStyle name="Bilješka 11" xfId="159"/>
    <cellStyle name="Bilješka 110" xfId="160"/>
    <cellStyle name="Bilješka 111" xfId="161"/>
    <cellStyle name="Bilješka 112" xfId="162"/>
    <cellStyle name="Bilješka 113" xfId="163"/>
    <cellStyle name="Bilješka 114" xfId="164"/>
    <cellStyle name="Bilješka 115" xfId="165"/>
    <cellStyle name="Bilješka 116" xfId="166"/>
    <cellStyle name="Bilješka 117" xfId="167"/>
    <cellStyle name="Bilješka 118" xfId="168"/>
    <cellStyle name="Bilješka 119" xfId="169"/>
    <cellStyle name="Bilješka 12" xfId="170"/>
    <cellStyle name="Bilješka 120" xfId="171"/>
    <cellStyle name="Bilješka 121" xfId="172"/>
    <cellStyle name="Bilješka 122" xfId="173"/>
    <cellStyle name="Bilješka 123" xfId="174"/>
    <cellStyle name="Bilješka 124" xfId="175"/>
    <cellStyle name="Bilješka 125" xfId="176"/>
    <cellStyle name="Bilješka 126" xfId="177"/>
    <cellStyle name="Bilješka 127" xfId="178"/>
    <cellStyle name="Bilješka 128" xfId="179"/>
    <cellStyle name="Bilješka 129" xfId="180"/>
    <cellStyle name="Bilješka 13" xfId="181"/>
    <cellStyle name="Bilješka 130" xfId="182"/>
    <cellStyle name="Bilješka 131" xfId="183"/>
    <cellStyle name="Bilješka 132" xfId="184"/>
    <cellStyle name="Bilješka 133" xfId="185"/>
    <cellStyle name="Bilješka 134" xfId="186"/>
    <cellStyle name="Bilješka 135" xfId="187"/>
    <cellStyle name="Bilješka 136" xfId="188"/>
    <cellStyle name="Bilješka 137" xfId="189"/>
    <cellStyle name="Bilješka 138" xfId="190"/>
    <cellStyle name="Bilješka 139" xfId="191"/>
    <cellStyle name="Bilješka 14" xfId="192"/>
    <cellStyle name="Bilješka 140" xfId="193"/>
    <cellStyle name="Bilješka 141" xfId="194"/>
    <cellStyle name="Bilješka 142" xfId="195"/>
    <cellStyle name="Bilješka 143" xfId="196"/>
    <cellStyle name="Bilješka 144" xfId="197"/>
    <cellStyle name="Bilješka 145" xfId="198"/>
    <cellStyle name="Bilješka 146" xfId="199"/>
    <cellStyle name="Bilješka 147" xfId="200"/>
    <cellStyle name="Bilješka 148" xfId="201"/>
    <cellStyle name="Bilješka 149" xfId="202"/>
    <cellStyle name="Bilješka 15" xfId="203"/>
    <cellStyle name="Bilješka 150" xfId="204"/>
    <cellStyle name="Bilješka 151" xfId="205"/>
    <cellStyle name="Bilješka 152" xfId="206"/>
    <cellStyle name="Bilješka 153" xfId="207"/>
    <cellStyle name="Bilješka 154" xfId="208"/>
    <cellStyle name="Bilješka 155" xfId="209"/>
    <cellStyle name="Bilješka 155 2" xfId="210"/>
    <cellStyle name="Bilješka 156" xfId="211"/>
    <cellStyle name="Bilješka 156 2" xfId="212"/>
    <cellStyle name="Bilješka 157" xfId="213"/>
    <cellStyle name="Bilješka 157 2" xfId="214"/>
    <cellStyle name="Bilješka 158" xfId="215"/>
    <cellStyle name="Bilješka 158 2" xfId="216"/>
    <cellStyle name="Bilješka 159" xfId="217"/>
    <cellStyle name="Bilješka 159 2" xfId="218"/>
    <cellStyle name="Bilješka 16" xfId="219"/>
    <cellStyle name="Bilješka 160" xfId="220"/>
    <cellStyle name="Bilješka 160 2" xfId="221"/>
    <cellStyle name="Bilješka 161" xfId="222"/>
    <cellStyle name="Bilješka 161 2" xfId="223"/>
    <cellStyle name="Bilješka 162" xfId="224"/>
    <cellStyle name="Bilješka 162 2" xfId="225"/>
    <cellStyle name="Bilješka 163" xfId="226"/>
    <cellStyle name="Bilješka 163 2" xfId="227"/>
    <cellStyle name="Bilješka 164" xfId="228"/>
    <cellStyle name="Bilješka 164 2" xfId="229"/>
    <cellStyle name="Bilješka 165" xfId="230"/>
    <cellStyle name="Bilješka 165 2" xfId="231"/>
    <cellStyle name="Bilješka 166" xfId="232"/>
    <cellStyle name="Bilješka 166 2" xfId="233"/>
    <cellStyle name="Bilješka 167" xfId="234"/>
    <cellStyle name="Bilješka 167 2" xfId="235"/>
    <cellStyle name="Bilješka 168" xfId="236"/>
    <cellStyle name="Bilješka 168 2" xfId="237"/>
    <cellStyle name="Bilješka 169" xfId="238"/>
    <cellStyle name="Bilješka 17" xfId="239"/>
    <cellStyle name="Bilješka 170" xfId="240"/>
    <cellStyle name="Bilješka 18" xfId="241"/>
    <cellStyle name="Bilješka 19" xfId="242"/>
    <cellStyle name="Bilješka 2" xfId="243"/>
    <cellStyle name="Bilješka 2 2" xfId="244"/>
    <cellStyle name="Bilješka 20" xfId="245"/>
    <cellStyle name="Bilješka 21" xfId="246"/>
    <cellStyle name="Bilješka 22" xfId="247"/>
    <cellStyle name="Bilješka 23" xfId="248"/>
    <cellStyle name="Bilješka 24" xfId="249"/>
    <cellStyle name="Bilješka 25" xfId="250"/>
    <cellStyle name="Bilješka 26" xfId="251"/>
    <cellStyle name="Bilješka 27" xfId="252"/>
    <cellStyle name="Bilješka 28" xfId="253"/>
    <cellStyle name="Bilješka 29" xfId="254"/>
    <cellStyle name="Bilješka 3" xfId="255"/>
    <cellStyle name="Bilješka 30" xfId="256"/>
    <cellStyle name="Bilješka 31" xfId="257"/>
    <cellStyle name="Bilješka 32" xfId="258"/>
    <cellStyle name="Bilješka 33" xfId="259"/>
    <cellStyle name="Bilješka 34" xfId="260"/>
    <cellStyle name="Bilješka 35" xfId="261"/>
    <cellStyle name="Bilješka 36" xfId="262"/>
    <cellStyle name="Bilješka 37" xfId="263"/>
    <cellStyle name="Bilješka 38" xfId="264"/>
    <cellStyle name="Bilješka 39" xfId="265"/>
    <cellStyle name="Bilješka 4" xfId="266"/>
    <cellStyle name="Bilješka 40" xfId="267"/>
    <cellStyle name="Bilješka 41" xfId="268"/>
    <cellStyle name="Bilješka 42" xfId="269"/>
    <cellStyle name="Bilješka 43" xfId="270"/>
    <cellStyle name="Bilješka 44" xfId="271"/>
    <cellStyle name="Bilješka 45" xfId="272"/>
    <cellStyle name="Bilješka 46" xfId="273"/>
    <cellStyle name="Bilješka 47" xfId="274"/>
    <cellStyle name="Bilješka 48" xfId="275"/>
    <cellStyle name="Bilješka 49" xfId="276"/>
    <cellStyle name="Bilješka 5" xfId="277"/>
    <cellStyle name="Bilješka 50" xfId="278"/>
    <cellStyle name="Bilješka 51" xfId="279"/>
    <cellStyle name="Bilješka 52" xfId="280"/>
    <cellStyle name="Bilješka 53" xfId="281"/>
    <cellStyle name="Bilješka 54" xfId="282"/>
    <cellStyle name="Bilješka 55" xfId="283"/>
    <cellStyle name="Bilješka 56" xfId="284"/>
    <cellStyle name="Bilješka 57" xfId="285"/>
    <cellStyle name="Bilješka 58" xfId="286"/>
    <cellStyle name="Bilješka 59" xfId="287"/>
    <cellStyle name="Bilješka 6" xfId="288"/>
    <cellStyle name="Bilješka 60" xfId="289"/>
    <cellStyle name="Bilješka 61" xfId="290"/>
    <cellStyle name="Bilješka 62" xfId="291"/>
    <cellStyle name="Bilješka 63" xfId="292"/>
    <cellStyle name="Bilješka 64" xfId="293"/>
    <cellStyle name="Bilješka 65" xfId="294"/>
    <cellStyle name="Bilješka 66" xfId="295"/>
    <cellStyle name="Bilješka 67" xfId="296"/>
    <cellStyle name="Bilješka 68" xfId="297"/>
    <cellStyle name="Bilješka 69" xfId="298"/>
    <cellStyle name="Bilješka 7" xfId="299"/>
    <cellStyle name="Bilješka 70" xfId="300"/>
    <cellStyle name="Bilješka 71" xfId="301"/>
    <cellStyle name="Bilješka 72" xfId="302"/>
    <cellStyle name="Bilješka 73" xfId="303"/>
    <cellStyle name="Bilješka 74" xfId="304"/>
    <cellStyle name="Bilješka 75" xfId="305"/>
    <cellStyle name="Bilješka 76" xfId="306"/>
    <cellStyle name="Bilješka 77" xfId="307"/>
    <cellStyle name="Bilješka 78" xfId="308"/>
    <cellStyle name="Bilješka 79" xfId="309"/>
    <cellStyle name="Bilješka 8" xfId="310"/>
    <cellStyle name="Bilješka 80" xfId="311"/>
    <cellStyle name="Bilješka 81" xfId="312"/>
    <cellStyle name="Bilješka 82" xfId="313"/>
    <cellStyle name="Bilješka 83" xfId="314"/>
    <cellStyle name="Bilješka 84" xfId="315"/>
    <cellStyle name="Bilješka 85" xfId="316"/>
    <cellStyle name="Bilješka 86" xfId="317"/>
    <cellStyle name="Bilješka 87" xfId="318"/>
    <cellStyle name="Bilješka 88" xfId="319"/>
    <cellStyle name="Bilješka 89" xfId="320"/>
    <cellStyle name="Bilješka 9" xfId="321"/>
    <cellStyle name="Bilješka 90" xfId="322"/>
    <cellStyle name="Bilješka 91" xfId="323"/>
    <cellStyle name="Bilješka 92" xfId="324"/>
    <cellStyle name="Bilješka 93" xfId="325"/>
    <cellStyle name="Bilješka 94" xfId="326"/>
    <cellStyle name="Bilješka 95" xfId="327"/>
    <cellStyle name="Bilješka 96" xfId="328"/>
    <cellStyle name="Bilješka 97" xfId="329"/>
    <cellStyle name="Bilješka 98" xfId="330"/>
    <cellStyle name="Bilješka 99" xfId="331"/>
    <cellStyle name="Bilješka_Kopija Plan nabave za 2014  godinu najviša razina" xfId="332"/>
    <cellStyle name="Calculation 2" xfId="333"/>
    <cellStyle name="Calculation 3" xfId="334"/>
    <cellStyle name="Calculation 4" xfId="335"/>
    <cellStyle name="Calculation 5" xfId="336"/>
    <cellStyle name="Calculation 6" xfId="337"/>
    <cellStyle name="Check Cell 2" xfId="338"/>
    <cellStyle name="Check Cell 3" xfId="339"/>
    <cellStyle name="Check Cell 4" xfId="340"/>
    <cellStyle name="Check Cell 5" xfId="341"/>
    <cellStyle name="Check Cell 6" xfId="342"/>
    <cellStyle name="Dobro" xfId="343"/>
    <cellStyle name="Dobro 2" xfId="344"/>
    <cellStyle name="Dobro 3" xfId="345"/>
    <cellStyle name="Explanatory Text 2" xfId="346"/>
    <cellStyle name="Explanatory Text 3" xfId="347"/>
    <cellStyle name="Explanatory Text 4" xfId="348"/>
    <cellStyle name="Explanatory Text 5" xfId="349"/>
    <cellStyle name="Explanatory Text 6" xfId="350"/>
    <cellStyle name="Good 2" xfId="351"/>
    <cellStyle name="Good 3" xfId="352"/>
    <cellStyle name="Good 4" xfId="353"/>
    <cellStyle name="Good 5" xfId="354"/>
    <cellStyle name="Good 6" xfId="355"/>
    <cellStyle name="Heading 1 2" xfId="356"/>
    <cellStyle name="Heading 1 3" xfId="357"/>
    <cellStyle name="Heading 1 4" xfId="358"/>
    <cellStyle name="Heading 1 5" xfId="359"/>
    <cellStyle name="Heading 1 6" xfId="360"/>
    <cellStyle name="Heading 2 2" xfId="361"/>
    <cellStyle name="Heading 2 3" xfId="362"/>
    <cellStyle name="Heading 2 4" xfId="363"/>
    <cellStyle name="Heading 2 5" xfId="364"/>
    <cellStyle name="Heading 2 6" xfId="365"/>
    <cellStyle name="Heading 3 2" xfId="366"/>
    <cellStyle name="Heading 3 3" xfId="367"/>
    <cellStyle name="Heading 3 4" xfId="368"/>
    <cellStyle name="Heading 3 5" xfId="369"/>
    <cellStyle name="Heading 3 6" xfId="370"/>
    <cellStyle name="Heading 4 2" xfId="371"/>
    <cellStyle name="Heading 4 3" xfId="372"/>
    <cellStyle name="Heading 4 4" xfId="373"/>
    <cellStyle name="Heading 4 5" xfId="374"/>
    <cellStyle name="Heading 4 6" xfId="375"/>
    <cellStyle name="Input 2" xfId="376"/>
    <cellStyle name="Input 3" xfId="377"/>
    <cellStyle name="Input 4" xfId="378"/>
    <cellStyle name="Input 5" xfId="379"/>
    <cellStyle name="Input 6" xfId="380"/>
    <cellStyle name="Isticanje1" xfId="381"/>
    <cellStyle name="Isticanje2" xfId="382"/>
    <cellStyle name="Isticanje3" xfId="383"/>
    <cellStyle name="Isticanje4" xfId="384"/>
    <cellStyle name="Isticanje5" xfId="385"/>
    <cellStyle name="Isticanje6" xfId="386"/>
    <cellStyle name="Izlaz" xfId="387"/>
    <cellStyle name="Izlaz 2" xfId="388"/>
    <cellStyle name="Izlaz 3" xfId="389"/>
    <cellStyle name="Izlaz_Kopija Plan nabave za 2014  godinu najviša razina" xfId="390"/>
    <cellStyle name="Izračun" xfId="391"/>
    <cellStyle name="Linked Cell 2" xfId="392"/>
    <cellStyle name="Linked Cell 3" xfId="393"/>
    <cellStyle name="Linked Cell 4" xfId="394"/>
    <cellStyle name="Linked Cell 5" xfId="395"/>
    <cellStyle name="Linked Cell 6" xfId="396"/>
    <cellStyle name="Loše" xfId="397"/>
    <cellStyle name="Naslov" xfId="398"/>
    <cellStyle name="Naslov 1" xfId="399"/>
    <cellStyle name="Naslov 2" xfId="400"/>
    <cellStyle name="Naslov 3" xfId="401"/>
    <cellStyle name="Naslov 4" xfId="402"/>
    <cellStyle name="Naslov 5" xfId="403"/>
    <cellStyle name="Naslov 6" xfId="404"/>
    <cellStyle name="Naslov_PLANrebalanspodloge" xfId="405"/>
    <cellStyle name="Neutral 2" xfId="406"/>
    <cellStyle name="Neutral 3" xfId="407"/>
    <cellStyle name="Neutral 4" xfId="408"/>
    <cellStyle name="Neutral 5" xfId="409"/>
    <cellStyle name="Neutral 6" xfId="410"/>
    <cellStyle name="Neutralno" xfId="411"/>
    <cellStyle name="Normal 101" xfId="412"/>
    <cellStyle name="Normal 102" xfId="413"/>
    <cellStyle name="Normal 104" xfId="414"/>
    <cellStyle name="Normal 106" xfId="415"/>
    <cellStyle name="Normal 109" xfId="416"/>
    <cellStyle name="Normal 110" xfId="417"/>
    <cellStyle name="Normal 114" xfId="418"/>
    <cellStyle name="Normal 120" xfId="419"/>
    <cellStyle name="Normal 123" xfId="420"/>
    <cellStyle name="Normal 127" xfId="421"/>
    <cellStyle name="Normal 130" xfId="422"/>
    <cellStyle name="Normal 132" xfId="423"/>
    <cellStyle name="Normal 134" xfId="424"/>
    <cellStyle name="Normal 135" xfId="425"/>
    <cellStyle name="Normal 136" xfId="426"/>
    <cellStyle name="Normal 138" xfId="427"/>
    <cellStyle name="Normal 139" xfId="428"/>
    <cellStyle name="Normal 148" xfId="429"/>
    <cellStyle name="Normal 151" xfId="430"/>
    <cellStyle name="Normal 2" xfId="431"/>
    <cellStyle name="Normal 2 10" xfId="432"/>
    <cellStyle name="Normal 2 100" xfId="433"/>
    <cellStyle name="Normal 2 101" xfId="434"/>
    <cellStyle name="Normal 2 102" xfId="435"/>
    <cellStyle name="Normal 2 103" xfId="436"/>
    <cellStyle name="Normal 2 11" xfId="437"/>
    <cellStyle name="Normal 2 12" xfId="438"/>
    <cellStyle name="Normal 2 13" xfId="439"/>
    <cellStyle name="Normal 2 14" xfId="440"/>
    <cellStyle name="Normal 2 15" xfId="441"/>
    <cellStyle name="Normal 2 16" xfId="442"/>
    <cellStyle name="Normal 2 17" xfId="443"/>
    <cellStyle name="Normal 2 18" xfId="444"/>
    <cellStyle name="Normal 2 19" xfId="445"/>
    <cellStyle name="Normal 2 2" xfId="446"/>
    <cellStyle name="Normal 2 20" xfId="447"/>
    <cellStyle name="Normal 2 21" xfId="448"/>
    <cellStyle name="Normal 2 22" xfId="449"/>
    <cellStyle name="Normal 2 23" xfId="450"/>
    <cellStyle name="Normal 2 24" xfId="451"/>
    <cellStyle name="Normal 2 25" xfId="452"/>
    <cellStyle name="Normal 2 26" xfId="453"/>
    <cellStyle name="Normal 2 27" xfId="454"/>
    <cellStyle name="Normal 2 28" xfId="455"/>
    <cellStyle name="Normal 2 29" xfId="456"/>
    <cellStyle name="Normal 2 3" xfId="457"/>
    <cellStyle name="Normal 2 30" xfId="458"/>
    <cellStyle name="Normal 2 31" xfId="459"/>
    <cellStyle name="Normal 2 32" xfId="460"/>
    <cellStyle name="Normal 2 33" xfId="461"/>
    <cellStyle name="Normal 2 34" xfId="462"/>
    <cellStyle name="Normal 2 35" xfId="463"/>
    <cellStyle name="Normal 2 36" xfId="464"/>
    <cellStyle name="Normal 2 37" xfId="465"/>
    <cellStyle name="Normal 2 38" xfId="466"/>
    <cellStyle name="Normal 2 39" xfId="467"/>
    <cellStyle name="Normal 2 4" xfId="468"/>
    <cellStyle name="Normal 2 40" xfId="469"/>
    <cellStyle name="Normal 2 41" xfId="470"/>
    <cellStyle name="Normal 2 42" xfId="471"/>
    <cellStyle name="Normal 2 43" xfId="472"/>
    <cellStyle name="Normal 2 44" xfId="473"/>
    <cellStyle name="Normal 2 45" xfId="474"/>
    <cellStyle name="Normal 2 46" xfId="475"/>
    <cellStyle name="Normal 2 47" xfId="476"/>
    <cellStyle name="Normal 2 48" xfId="477"/>
    <cellStyle name="Normal 2 49" xfId="478"/>
    <cellStyle name="Normal 2 5" xfId="479"/>
    <cellStyle name="Normal 2 50" xfId="480"/>
    <cellStyle name="Normal 2 51" xfId="481"/>
    <cellStyle name="Normal 2 52" xfId="482"/>
    <cellStyle name="Normal 2 53" xfId="483"/>
    <cellStyle name="Normal 2 54" xfId="484"/>
    <cellStyle name="Normal 2 55" xfId="485"/>
    <cellStyle name="Normal 2 56" xfId="486"/>
    <cellStyle name="Normal 2 57" xfId="487"/>
    <cellStyle name="Normal 2 58" xfId="488"/>
    <cellStyle name="Normal 2 59" xfId="489"/>
    <cellStyle name="Normal 2 6" xfId="490"/>
    <cellStyle name="Normal 2 60" xfId="491"/>
    <cellStyle name="Normal 2 61" xfId="492"/>
    <cellStyle name="Normal 2 62" xfId="493"/>
    <cellStyle name="Normal 2 63" xfId="494"/>
    <cellStyle name="Normal 2 64" xfId="495"/>
    <cellStyle name="Normal 2 65" xfId="496"/>
    <cellStyle name="Normal 2 66" xfId="497"/>
    <cellStyle name="Normal 2 67" xfId="498"/>
    <cellStyle name="Normal 2 68" xfId="499"/>
    <cellStyle name="Normal 2 69" xfId="500"/>
    <cellStyle name="Normal 2 7" xfId="501"/>
    <cellStyle name="Normal 2 70" xfId="502"/>
    <cellStyle name="Normal 2 71" xfId="503"/>
    <cellStyle name="Normal 2 72" xfId="504"/>
    <cellStyle name="Normal 2 73" xfId="505"/>
    <cellStyle name="Normal 2 74" xfId="506"/>
    <cellStyle name="Normal 2 75" xfId="507"/>
    <cellStyle name="Normal 2 76" xfId="508"/>
    <cellStyle name="Normal 2 77" xfId="509"/>
    <cellStyle name="Normal 2 78" xfId="510"/>
    <cellStyle name="Normal 2 79" xfId="511"/>
    <cellStyle name="Normal 2 8" xfId="512"/>
    <cellStyle name="Normal 2 80" xfId="513"/>
    <cellStyle name="Normal 2 81" xfId="514"/>
    <cellStyle name="Normal 2 82" xfId="515"/>
    <cellStyle name="Normal 2 83" xfId="516"/>
    <cellStyle name="Normal 2 84" xfId="517"/>
    <cellStyle name="Normal 2 85" xfId="518"/>
    <cellStyle name="Normal 2 86" xfId="519"/>
    <cellStyle name="Normal 2 87" xfId="520"/>
    <cellStyle name="Normal 2 88" xfId="521"/>
    <cellStyle name="Normal 2 89" xfId="522"/>
    <cellStyle name="Normal 2 9" xfId="523"/>
    <cellStyle name="Normal 2 90" xfId="524"/>
    <cellStyle name="Normal 2 91" xfId="525"/>
    <cellStyle name="Normal 2 92" xfId="526"/>
    <cellStyle name="Normal 2 93" xfId="527"/>
    <cellStyle name="Normal 2 94" xfId="528"/>
    <cellStyle name="Normal 2 95" xfId="529"/>
    <cellStyle name="Normal 2 96" xfId="530"/>
    <cellStyle name="Normal 2 97" xfId="531"/>
    <cellStyle name="Normal 2 98" xfId="532"/>
    <cellStyle name="Normal 2 99" xfId="533"/>
    <cellStyle name="Normal 3" xfId="534"/>
    <cellStyle name="Normal 3 10" xfId="535"/>
    <cellStyle name="Normal 3 100" xfId="536"/>
    <cellStyle name="Normal 3 101" xfId="537"/>
    <cellStyle name="Normal 3 102" xfId="538"/>
    <cellStyle name="Normal 3 103" xfId="539"/>
    <cellStyle name="Normal 3 104" xfId="540"/>
    <cellStyle name="Normal 3 105" xfId="541"/>
    <cellStyle name="Normal 3 106" xfId="542"/>
    <cellStyle name="Normal 3 107" xfId="543"/>
    <cellStyle name="Normal 3 108" xfId="544"/>
    <cellStyle name="Normal 3 109" xfId="545"/>
    <cellStyle name="Normal 3 11" xfId="546"/>
    <cellStyle name="Normal 3 110" xfId="547"/>
    <cellStyle name="Normal 3 111" xfId="548"/>
    <cellStyle name="Normal 3 112" xfId="549"/>
    <cellStyle name="Normal 3 113" xfId="550"/>
    <cellStyle name="Normal 3 114" xfId="551"/>
    <cellStyle name="Normal 3 115" xfId="552"/>
    <cellStyle name="Normal 3 116" xfId="553"/>
    <cellStyle name="Normal 3 117" xfId="554"/>
    <cellStyle name="Normal 3 118" xfId="555"/>
    <cellStyle name="Normal 3 119" xfId="556"/>
    <cellStyle name="Normal 3 12" xfId="557"/>
    <cellStyle name="Normal 3 120" xfId="558"/>
    <cellStyle name="Normal 3 121" xfId="559"/>
    <cellStyle name="Normal 3 122" xfId="560"/>
    <cellStyle name="Normal 3 123" xfId="561"/>
    <cellStyle name="Normal 3 124" xfId="562"/>
    <cellStyle name="Normal 3 125" xfId="563"/>
    <cellStyle name="Normal 3 126" xfId="564"/>
    <cellStyle name="Normal 3 127" xfId="565"/>
    <cellStyle name="Normal 3 128" xfId="566"/>
    <cellStyle name="Normal 3 129" xfId="567"/>
    <cellStyle name="Normal 3 13" xfId="568"/>
    <cellStyle name="Normal 3 130" xfId="569"/>
    <cellStyle name="Normal 3 131" xfId="570"/>
    <cellStyle name="Normal 3 132" xfId="571"/>
    <cellStyle name="Normal 3 133" xfId="572"/>
    <cellStyle name="Normal 3 134" xfId="573"/>
    <cellStyle name="Normal 3 135" xfId="574"/>
    <cellStyle name="Normal 3 136" xfId="575"/>
    <cellStyle name="Normal 3 137" xfId="576"/>
    <cellStyle name="Normal 3 138" xfId="577"/>
    <cellStyle name="Normal 3 139" xfId="578"/>
    <cellStyle name="Normal 3 14" xfId="579"/>
    <cellStyle name="Normal 3 140" xfId="580"/>
    <cellStyle name="Normal 3 141" xfId="581"/>
    <cellStyle name="Normal 3 142" xfId="582"/>
    <cellStyle name="Normal 3 143" xfId="583"/>
    <cellStyle name="Normal 3 144" xfId="584"/>
    <cellStyle name="Normal 3 145" xfId="585"/>
    <cellStyle name="Normal 3 146" xfId="586"/>
    <cellStyle name="Normal 3 147" xfId="587"/>
    <cellStyle name="Normal 3 148" xfId="588"/>
    <cellStyle name="Normal 3 149" xfId="589"/>
    <cellStyle name="Normal 3 15" xfId="590"/>
    <cellStyle name="Normal 3 150" xfId="591"/>
    <cellStyle name="Normal 3 151" xfId="592"/>
    <cellStyle name="Normal 3 152" xfId="593"/>
    <cellStyle name="Normal 3 153" xfId="594"/>
    <cellStyle name="Normal 3 154" xfId="595"/>
    <cellStyle name="Normal 3 155" xfId="596"/>
    <cellStyle name="Normal 3 156" xfId="597"/>
    <cellStyle name="Normal 3 157" xfId="598"/>
    <cellStyle name="Normal 3 158" xfId="599"/>
    <cellStyle name="Normal 3 159" xfId="600"/>
    <cellStyle name="Normal 3 16" xfId="601"/>
    <cellStyle name="Normal 3 160" xfId="602"/>
    <cellStyle name="Normal 3 161" xfId="603"/>
    <cellStyle name="Normal 3 162" xfId="604"/>
    <cellStyle name="Normal 3 163" xfId="605"/>
    <cellStyle name="Normal 3 164" xfId="606"/>
    <cellStyle name="Normal 3 165" xfId="607"/>
    <cellStyle name="Normal 3 166" xfId="608"/>
    <cellStyle name="Normal 3 167" xfId="609"/>
    <cellStyle name="Normal 3 168" xfId="610"/>
    <cellStyle name="Normal 3 169" xfId="611"/>
    <cellStyle name="Normal 3 17" xfId="612"/>
    <cellStyle name="Normal 3 170" xfId="613"/>
    <cellStyle name="Normal 3 171" xfId="614"/>
    <cellStyle name="Normal 3 172" xfId="615"/>
    <cellStyle name="Normal 3 173" xfId="616"/>
    <cellStyle name="Normal 3 174" xfId="617"/>
    <cellStyle name="Normal 3 175" xfId="618"/>
    <cellStyle name="Normal 3 176" xfId="619"/>
    <cellStyle name="Normal 3 177" xfId="620"/>
    <cellStyle name="Normal 3 178" xfId="621"/>
    <cellStyle name="Normal 3 179" xfId="622"/>
    <cellStyle name="Normal 3 18" xfId="623"/>
    <cellStyle name="Normal 3 180" xfId="624"/>
    <cellStyle name="Normal 3 181" xfId="625"/>
    <cellStyle name="Normal 3 182" xfId="626"/>
    <cellStyle name="Normal 3 183" xfId="627"/>
    <cellStyle name="Normal 3 184" xfId="628"/>
    <cellStyle name="Normal 3 185" xfId="629"/>
    <cellStyle name="Normal 3 186" xfId="630"/>
    <cellStyle name="Normal 3 187" xfId="631"/>
    <cellStyle name="Normal 3 188" xfId="632"/>
    <cellStyle name="Normal 3 189" xfId="633"/>
    <cellStyle name="Normal 3 19" xfId="634"/>
    <cellStyle name="Normal 3 190" xfId="635"/>
    <cellStyle name="Normal 3 191" xfId="636"/>
    <cellStyle name="Normal 3 192" xfId="637"/>
    <cellStyle name="Normal 3 193" xfId="638"/>
    <cellStyle name="Normal 3 194" xfId="639"/>
    <cellStyle name="Normal 3 195" xfId="640"/>
    <cellStyle name="Normal 3 196" xfId="641"/>
    <cellStyle name="Normal 3 197" xfId="642"/>
    <cellStyle name="Normal 3 198" xfId="643"/>
    <cellStyle name="Normal 3 199" xfId="644"/>
    <cellStyle name="Normal 3 2" xfId="645"/>
    <cellStyle name="Normal 3 2 10" xfId="646"/>
    <cellStyle name="Normal 3 2 10 2" xfId="647"/>
    <cellStyle name="Normal 3 2 11" xfId="648"/>
    <cellStyle name="Normal 3 2 11 2" xfId="649"/>
    <cellStyle name="Normal 3 2 12" xfId="650"/>
    <cellStyle name="Normal 3 2 12 2" xfId="651"/>
    <cellStyle name="Normal 3 2 13" xfId="652"/>
    <cellStyle name="Normal 3 2 13 2" xfId="653"/>
    <cellStyle name="Normal 3 2 14" xfId="654"/>
    <cellStyle name="Normal 3 2 14 2" xfId="655"/>
    <cellStyle name="Normal 3 2 15" xfId="656"/>
    <cellStyle name="Normal 3 2 15 2" xfId="657"/>
    <cellStyle name="Normal 3 2 16" xfId="658"/>
    <cellStyle name="Normal 3 2 16 2" xfId="659"/>
    <cellStyle name="Normal 3 2 17" xfId="660"/>
    <cellStyle name="Normal 3 2 17 2" xfId="661"/>
    <cellStyle name="Normal 3 2 18" xfId="662"/>
    <cellStyle name="Normal 3 2 18 2" xfId="663"/>
    <cellStyle name="Normal 3 2 19" xfId="664"/>
    <cellStyle name="Normal 3 2 19 2" xfId="665"/>
    <cellStyle name="Normal 3 2 2" xfId="666"/>
    <cellStyle name="Normal 3 2 2 2" xfId="667"/>
    <cellStyle name="Normal 3 2 20" xfId="668"/>
    <cellStyle name="Normal 3 2 20 2" xfId="669"/>
    <cellStyle name="Normal 3 2 21" xfId="670"/>
    <cellStyle name="Normal 3 2 21 2" xfId="671"/>
    <cellStyle name="Normal 3 2 22" xfId="672"/>
    <cellStyle name="Normal 3 2 22 2" xfId="673"/>
    <cellStyle name="Normal 3 2 23" xfId="674"/>
    <cellStyle name="Normal 3 2 23 2" xfId="675"/>
    <cellStyle name="Normal 3 2 24" xfId="676"/>
    <cellStyle name="Normal 3 2 24 2" xfId="677"/>
    <cellStyle name="Normal 3 2 25" xfId="678"/>
    <cellStyle name="Normal 3 2 25 2" xfId="679"/>
    <cellStyle name="Normal 3 2 26" xfId="680"/>
    <cellStyle name="Normal 3 2 26 2" xfId="681"/>
    <cellStyle name="Normal 3 2 27" xfId="682"/>
    <cellStyle name="Normal 3 2 27 2" xfId="683"/>
    <cellStyle name="Normal 3 2 28" xfId="684"/>
    <cellStyle name="Normal 3 2 28 2" xfId="685"/>
    <cellStyle name="Normal 3 2 29" xfId="686"/>
    <cellStyle name="Normal 3 2 29 2" xfId="687"/>
    <cellStyle name="Normal 3 2 3" xfId="688"/>
    <cellStyle name="Normal 3 2 3 2" xfId="689"/>
    <cellStyle name="Normal 3 2 30" xfId="690"/>
    <cellStyle name="Normal 3 2 30 2" xfId="691"/>
    <cellStyle name="Normal 3 2 31" xfId="692"/>
    <cellStyle name="Normal 3 2 31 2" xfId="693"/>
    <cellStyle name="Normal 3 2 32" xfId="694"/>
    <cellStyle name="Normal 3 2 32 2" xfId="695"/>
    <cellStyle name="Normal 3 2 33" xfId="696"/>
    <cellStyle name="Normal 3 2 33 2" xfId="697"/>
    <cellStyle name="Normal 3 2 34" xfId="698"/>
    <cellStyle name="Normal 3 2 34 2" xfId="699"/>
    <cellStyle name="Normal 3 2 35" xfId="700"/>
    <cellStyle name="Normal 3 2 35 2" xfId="701"/>
    <cellStyle name="Normal 3 2 36" xfId="702"/>
    <cellStyle name="Normal 3 2 36 2" xfId="703"/>
    <cellStyle name="Normal 3 2 37" xfId="704"/>
    <cellStyle name="Normal 3 2 37 2" xfId="705"/>
    <cellStyle name="Normal 3 2 38" xfId="706"/>
    <cellStyle name="Normal 3 2 38 2" xfId="707"/>
    <cellStyle name="Normal 3 2 39" xfId="708"/>
    <cellStyle name="Normal 3 2 39 2" xfId="709"/>
    <cellStyle name="Normal 3 2 4" xfId="710"/>
    <cellStyle name="Normal 3 2 4 2" xfId="711"/>
    <cellStyle name="Normal 3 2 40" xfId="712"/>
    <cellStyle name="Normal 3 2 40 2" xfId="713"/>
    <cellStyle name="Normal 3 2 41" xfId="714"/>
    <cellStyle name="Normal 3 2 41 2" xfId="715"/>
    <cellStyle name="Normal 3 2 42" xfId="716"/>
    <cellStyle name="Normal 3 2 42 2" xfId="717"/>
    <cellStyle name="Normal 3 2 43" xfId="718"/>
    <cellStyle name="Normal 3 2 43 2" xfId="719"/>
    <cellStyle name="Normal 3 2 44" xfId="720"/>
    <cellStyle name="Normal 3 2 44 2" xfId="721"/>
    <cellStyle name="Normal 3 2 45" xfId="722"/>
    <cellStyle name="Normal 3 2 45 2" xfId="723"/>
    <cellStyle name="Normal 3 2 46" xfId="724"/>
    <cellStyle name="Normal 3 2 46 2" xfId="725"/>
    <cellStyle name="Normal 3 2 47" xfId="726"/>
    <cellStyle name="Normal 3 2 47 2" xfId="727"/>
    <cellStyle name="Normal 3 2 48" xfId="728"/>
    <cellStyle name="Normal 3 2 48 2" xfId="729"/>
    <cellStyle name="Normal 3 2 49" xfId="730"/>
    <cellStyle name="Normal 3 2 49 2" xfId="731"/>
    <cellStyle name="Normal 3 2 5" xfId="732"/>
    <cellStyle name="Normal 3 2 5 2" xfId="733"/>
    <cellStyle name="Normal 3 2 50" xfId="734"/>
    <cellStyle name="Normal 3 2 50 2" xfId="735"/>
    <cellStyle name="Normal 3 2 51" xfId="736"/>
    <cellStyle name="Normal 3 2 51 2" xfId="737"/>
    <cellStyle name="Normal 3 2 52" xfId="738"/>
    <cellStyle name="Normal 3 2 52 2" xfId="739"/>
    <cellStyle name="Normal 3 2 53" xfId="740"/>
    <cellStyle name="Normal 3 2 53 2" xfId="741"/>
    <cellStyle name="Normal 3 2 54" xfId="742"/>
    <cellStyle name="Normal 3 2 54 2" xfId="743"/>
    <cellStyle name="Normal 3 2 55" xfId="744"/>
    <cellStyle name="Normal 3 2 55 2" xfId="745"/>
    <cellStyle name="Normal 3 2 56" xfId="746"/>
    <cellStyle name="Normal 3 2 56 2" xfId="747"/>
    <cellStyle name="Normal 3 2 57" xfId="748"/>
    <cellStyle name="Normal 3 2 57 2" xfId="749"/>
    <cellStyle name="Normal 3 2 58" xfId="750"/>
    <cellStyle name="Normal 3 2 58 2" xfId="751"/>
    <cellStyle name="Normal 3 2 59" xfId="752"/>
    <cellStyle name="Normal 3 2 59 2" xfId="753"/>
    <cellStyle name="Normal 3 2 6" xfId="754"/>
    <cellStyle name="Normal 3 2 6 2" xfId="755"/>
    <cellStyle name="Normal 3 2 60" xfId="756"/>
    <cellStyle name="Normal 3 2 60 2" xfId="757"/>
    <cellStyle name="Normal 3 2 61" xfId="758"/>
    <cellStyle name="Normal 3 2 61 2" xfId="759"/>
    <cellStyle name="Normal 3 2 62" xfId="760"/>
    <cellStyle name="Normal 3 2 62 2" xfId="761"/>
    <cellStyle name="Normal 3 2 63" xfId="762"/>
    <cellStyle name="Normal 3 2 63 2" xfId="763"/>
    <cellStyle name="Normal 3 2 64" xfId="764"/>
    <cellStyle name="Normal 3 2 64 2" xfId="765"/>
    <cellStyle name="Normal 3 2 65" xfId="766"/>
    <cellStyle name="Normal 3 2 65 2" xfId="767"/>
    <cellStyle name="Normal 3 2 66" xfId="768"/>
    <cellStyle name="Normal 3 2 66 2" xfId="769"/>
    <cellStyle name="Normal 3 2 67" xfId="770"/>
    <cellStyle name="Normal 3 2 67 2" xfId="771"/>
    <cellStyle name="Normal 3 2 68" xfId="772"/>
    <cellStyle name="Normal 3 2 68 2" xfId="773"/>
    <cellStyle name="Normal 3 2 69" xfId="774"/>
    <cellStyle name="Normal 3 2 69 2" xfId="775"/>
    <cellStyle name="Normal 3 2 7" xfId="776"/>
    <cellStyle name="Normal 3 2 7 2" xfId="777"/>
    <cellStyle name="Normal 3 2 70" xfId="778"/>
    <cellStyle name="Normal 3 2 70 2" xfId="779"/>
    <cellStyle name="Normal 3 2 71" xfId="780"/>
    <cellStyle name="Normal 3 2 71 2" xfId="781"/>
    <cellStyle name="Normal 3 2 72" xfId="782"/>
    <cellStyle name="Normal 3 2 72 2" xfId="783"/>
    <cellStyle name="Normal 3 2 73" xfId="784"/>
    <cellStyle name="Normal 3 2 73 2" xfId="785"/>
    <cellStyle name="Normal 3 2 74" xfId="786"/>
    <cellStyle name="Normal 3 2 74 2" xfId="787"/>
    <cellStyle name="Normal 3 2 75" xfId="788"/>
    <cellStyle name="Normal 3 2 75 2" xfId="789"/>
    <cellStyle name="Normal 3 2 76" xfId="790"/>
    <cellStyle name="Normal 3 2 76 2" xfId="791"/>
    <cellStyle name="Normal 3 2 77" xfId="792"/>
    <cellStyle name="Normal 3 2 77 2" xfId="793"/>
    <cellStyle name="Normal 3 2 78" xfId="794"/>
    <cellStyle name="Normal 3 2 78 2" xfId="795"/>
    <cellStyle name="Normal 3 2 79" xfId="796"/>
    <cellStyle name="Normal 3 2 79 2" xfId="797"/>
    <cellStyle name="Normal 3 2 8" xfId="798"/>
    <cellStyle name="Normal 3 2 8 2" xfId="799"/>
    <cellStyle name="Normal 3 2 80" xfId="800"/>
    <cellStyle name="Normal 3 2 80 2" xfId="801"/>
    <cellStyle name="Normal 3 2 81" xfId="802"/>
    <cellStyle name="Normal 3 2 81 2" xfId="803"/>
    <cellStyle name="Normal 3 2 82" xfId="804"/>
    <cellStyle name="Normal 3 2 82 2" xfId="805"/>
    <cellStyle name="Normal 3 2 83" xfId="806"/>
    <cellStyle name="Normal 3 2 83 2" xfId="807"/>
    <cellStyle name="Normal 3 2 84" xfId="808"/>
    <cellStyle name="Normal 3 2 84 2" xfId="809"/>
    <cellStyle name="Normal 3 2 85" xfId="810"/>
    <cellStyle name="Normal 3 2 85 2" xfId="811"/>
    <cellStyle name="Normal 3 2 86" xfId="812"/>
    <cellStyle name="Normal 3 2 86 2" xfId="813"/>
    <cellStyle name="Normal 3 2 87" xfId="814"/>
    <cellStyle name="Normal 3 2 87 2" xfId="815"/>
    <cellStyle name="Normal 3 2 88" xfId="816"/>
    <cellStyle name="Normal 3 2 88 2" xfId="817"/>
    <cellStyle name="Normal 3 2 89" xfId="818"/>
    <cellStyle name="Normal 3 2 89 2" xfId="819"/>
    <cellStyle name="Normal 3 2 9" xfId="820"/>
    <cellStyle name="Normal 3 2 9 2" xfId="821"/>
    <cellStyle name="Normal 3 2 90" xfId="822"/>
    <cellStyle name="Normal 3 2 90 2" xfId="823"/>
    <cellStyle name="Normal 3 2 91" xfId="824"/>
    <cellStyle name="Normal 3 2 91 2" xfId="825"/>
    <cellStyle name="Normal 3 2 92" xfId="826"/>
    <cellStyle name="Normal 3 2 92 2" xfId="827"/>
    <cellStyle name="Normal 3 2 93" xfId="828"/>
    <cellStyle name="Normal 3 2 93 2" xfId="829"/>
    <cellStyle name="Normal 3 2 94" xfId="830"/>
    <cellStyle name="Normal 3 2 94 2" xfId="831"/>
    <cellStyle name="Normal 3 2 95" xfId="832"/>
    <cellStyle name="Normal 3 2 95 2" xfId="833"/>
    <cellStyle name="Normal 3 2 96" xfId="834"/>
    <cellStyle name="Normal 3 2 96 2" xfId="835"/>
    <cellStyle name="Normal 3 2 97" xfId="836"/>
    <cellStyle name="Normal 3 2 97 2" xfId="837"/>
    <cellStyle name="Normal 3 20" xfId="838"/>
    <cellStyle name="Normal 3 200" xfId="839"/>
    <cellStyle name="Normal 3 201" xfId="840"/>
    <cellStyle name="Normal 3 202" xfId="841"/>
    <cellStyle name="Normal 3 203" xfId="842"/>
    <cellStyle name="Normal 3 204" xfId="843"/>
    <cellStyle name="Normal 3 205" xfId="844"/>
    <cellStyle name="Normal 3 206" xfId="845"/>
    <cellStyle name="Normal 3 207" xfId="846"/>
    <cellStyle name="Normal 3 208" xfId="847"/>
    <cellStyle name="Normal 3 209" xfId="848"/>
    <cellStyle name="Normal 3 21" xfId="849"/>
    <cellStyle name="Normal 3 210" xfId="850"/>
    <cellStyle name="Normal 3 211" xfId="851"/>
    <cellStyle name="Normal 3 212" xfId="852"/>
    <cellStyle name="Normal 3 213" xfId="853"/>
    <cellStyle name="Normal 3 214" xfId="854"/>
    <cellStyle name="Normal 3 215" xfId="855"/>
    <cellStyle name="Normal 3 216" xfId="856"/>
    <cellStyle name="Normal 3 217" xfId="857"/>
    <cellStyle name="Normal 3 218" xfId="858"/>
    <cellStyle name="Normal 3 219" xfId="859"/>
    <cellStyle name="Normal 3 22" xfId="860"/>
    <cellStyle name="Normal 3 220" xfId="861"/>
    <cellStyle name="Normal 3 221" xfId="862"/>
    <cellStyle name="Normal 3 222" xfId="863"/>
    <cellStyle name="Normal 3 223" xfId="864"/>
    <cellStyle name="Normal 3 224" xfId="865"/>
    <cellStyle name="Normal 3 225" xfId="866"/>
    <cellStyle name="Normal 3 226" xfId="867"/>
    <cellStyle name="Normal 3 227" xfId="868"/>
    <cellStyle name="Normal 3 228" xfId="869"/>
    <cellStyle name="Normal 3 229" xfId="870"/>
    <cellStyle name="Normal 3 23" xfId="871"/>
    <cellStyle name="Normal 3 230" xfId="872"/>
    <cellStyle name="Normal 3 231" xfId="873"/>
    <cellStyle name="Normal 3 232" xfId="874"/>
    <cellStyle name="Normal 3 233" xfId="875"/>
    <cellStyle name="Normal 3 234" xfId="876"/>
    <cellStyle name="Normal 3 235" xfId="877"/>
    <cellStyle name="Normal 3 236" xfId="878"/>
    <cellStyle name="Normal 3 237" xfId="879"/>
    <cellStyle name="Normal 3 238" xfId="880"/>
    <cellStyle name="Normal 3 239" xfId="881"/>
    <cellStyle name="Normal 3 24" xfId="882"/>
    <cellStyle name="Normal 3 240" xfId="883"/>
    <cellStyle name="Normal 3 241" xfId="884"/>
    <cellStyle name="Normal 3 242" xfId="885"/>
    <cellStyle name="Normal 3 243" xfId="886"/>
    <cellStyle name="Normal 3 244" xfId="887"/>
    <cellStyle name="Normal 3 245" xfId="888"/>
    <cellStyle name="Normal 3 246" xfId="889"/>
    <cellStyle name="Normal 3 247" xfId="890"/>
    <cellStyle name="Normal 3 248" xfId="891"/>
    <cellStyle name="Normal 3 249" xfId="892"/>
    <cellStyle name="Normal 3 25" xfId="893"/>
    <cellStyle name="Normal 3 250" xfId="894"/>
    <cellStyle name="Normal 3 251" xfId="895"/>
    <cellStyle name="Normal 3 252" xfId="896"/>
    <cellStyle name="Normal 3 253" xfId="897"/>
    <cellStyle name="Normal 3 254" xfId="898"/>
    <cellStyle name="Normal 3 255" xfId="899"/>
    <cellStyle name="Normal 3 26" xfId="900"/>
    <cellStyle name="Normal 3 27" xfId="901"/>
    <cellStyle name="Normal 3 28" xfId="902"/>
    <cellStyle name="Normal 3 29" xfId="903"/>
    <cellStyle name="Normal 3 3" xfId="904"/>
    <cellStyle name="Normal 3 30" xfId="905"/>
    <cellStyle name="Normal 3 31" xfId="906"/>
    <cellStyle name="Normal 3 32" xfId="907"/>
    <cellStyle name="Normal 3 33" xfId="908"/>
    <cellStyle name="Normal 3 34" xfId="909"/>
    <cellStyle name="Normal 3 35" xfId="910"/>
    <cellStyle name="Normal 3 36" xfId="911"/>
    <cellStyle name="Normal 3 37" xfId="912"/>
    <cellStyle name="Normal 3 38" xfId="913"/>
    <cellStyle name="Normal 3 39" xfId="914"/>
    <cellStyle name="Normal 3 4" xfId="915"/>
    <cellStyle name="Normal 3 40" xfId="916"/>
    <cellStyle name="Normal 3 41" xfId="917"/>
    <cellStyle name="Normal 3 42" xfId="918"/>
    <cellStyle name="Normal 3 43" xfId="919"/>
    <cellStyle name="Normal 3 44" xfId="920"/>
    <cellStyle name="Normal 3 45" xfId="921"/>
    <cellStyle name="Normal 3 46" xfId="922"/>
    <cellStyle name="Normal 3 47" xfId="923"/>
    <cellStyle name="Normal 3 48" xfId="924"/>
    <cellStyle name="Normal 3 49" xfId="925"/>
    <cellStyle name="Normal 3 5" xfId="926"/>
    <cellStyle name="Normal 3 50" xfId="927"/>
    <cellStyle name="Normal 3 51" xfId="928"/>
    <cellStyle name="Normal 3 52" xfId="929"/>
    <cellStyle name="Normal 3 53" xfId="930"/>
    <cellStyle name="Normal 3 54" xfId="931"/>
    <cellStyle name="Normal 3 55" xfId="932"/>
    <cellStyle name="Normal 3 56" xfId="933"/>
    <cellStyle name="Normal 3 57" xfId="934"/>
    <cellStyle name="Normal 3 58" xfId="935"/>
    <cellStyle name="Normal 3 59" xfId="936"/>
    <cellStyle name="Normal 3 6" xfId="937"/>
    <cellStyle name="Normal 3 60" xfId="938"/>
    <cellStyle name="Normal 3 61" xfId="939"/>
    <cellStyle name="Normal 3 62" xfId="940"/>
    <cellStyle name="Normal 3 63" xfId="941"/>
    <cellStyle name="Normal 3 64" xfId="942"/>
    <cellStyle name="Normal 3 65" xfId="943"/>
    <cellStyle name="Normal 3 66" xfId="944"/>
    <cellStyle name="Normal 3 67" xfId="945"/>
    <cellStyle name="Normal 3 68" xfId="946"/>
    <cellStyle name="Normal 3 69" xfId="947"/>
    <cellStyle name="Normal 3 7" xfId="948"/>
    <cellStyle name="Normal 3 70" xfId="949"/>
    <cellStyle name="Normal 3 71" xfId="950"/>
    <cellStyle name="Normal 3 72" xfId="951"/>
    <cellStyle name="Normal 3 73" xfId="952"/>
    <cellStyle name="Normal 3 74" xfId="953"/>
    <cellStyle name="Normal 3 75" xfId="954"/>
    <cellStyle name="Normal 3 76" xfId="955"/>
    <cellStyle name="Normal 3 77" xfId="956"/>
    <cellStyle name="Normal 3 78" xfId="957"/>
    <cellStyle name="Normal 3 79" xfId="958"/>
    <cellStyle name="Normal 3 8" xfId="959"/>
    <cellStyle name="Normal 3 80" xfId="960"/>
    <cellStyle name="Normal 3 81" xfId="961"/>
    <cellStyle name="Normal 3 82" xfId="962"/>
    <cellStyle name="Normal 3 83" xfId="963"/>
    <cellStyle name="Normal 3 84" xfId="964"/>
    <cellStyle name="Normal 3 85" xfId="965"/>
    <cellStyle name="Normal 3 86" xfId="966"/>
    <cellStyle name="Normal 3 87" xfId="967"/>
    <cellStyle name="Normal 3 88" xfId="968"/>
    <cellStyle name="Normal 3 89" xfId="969"/>
    <cellStyle name="Normal 3 9" xfId="970"/>
    <cellStyle name="Normal 3 90" xfId="971"/>
    <cellStyle name="Normal 3 91" xfId="972"/>
    <cellStyle name="Normal 3 92" xfId="973"/>
    <cellStyle name="Normal 3 93" xfId="974"/>
    <cellStyle name="Normal 3 94" xfId="975"/>
    <cellStyle name="Normal 3 95" xfId="976"/>
    <cellStyle name="Normal 3 96" xfId="977"/>
    <cellStyle name="Normal 3 97" xfId="978"/>
    <cellStyle name="Normal 3 98" xfId="979"/>
    <cellStyle name="Normal 3 99" xfId="980"/>
    <cellStyle name="Normal 4" xfId="1049"/>
    <cellStyle name="Normal 4 2" xfId="981"/>
    <cellStyle name="Normal 4 3" xfId="982"/>
    <cellStyle name="Normal 4 4" xfId="983"/>
    <cellStyle name="Normal 4 5" xfId="984"/>
    <cellStyle name="Normal 4 6" xfId="985"/>
    <cellStyle name="Normal 5" xfId="1050"/>
    <cellStyle name="Normal 5 2" xfId="986"/>
    <cellStyle name="Normal 5 3" xfId="987"/>
    <cellStyle name="Normal 5 4" xfId="988"/>
    <cellStyle name="Normal 5 5" xfId="989"/>
    <cellStyle name="Normal 5 6" xfId="990"/>
    <cellStyle name="Normal 6 2" xfId="991"/>
    <cellStyle name="Normal 6 3" xfId="992"/>
    <cellStyle name="Normal 6 4" xfId="993"/>
    <cellStyle name="Normal 6 5" xfId="994"/>
    <cellStyle name="Normal 6 6" xfId="995"/>
    <cellStyle name="Normal 99" xfId="996"/>
    <cellStyle name="Normalno" xfId="0" builtinId="0"/>
    <cellStyle name="Normalno 2" xfId="997"/>
    <cellStyle name="Normalno 2 2" xfId="998"/>
    <cellStyle name="Normalno 2_nabava" xfId="999"/>
    <cellStyle name="Normalno 3" xfId="1000"/>
    <cellStyle name="Normalno 4" xfId="1001"/>
    <cellStyle name="Normalno 5" xfId="1002"/>
    <cellStyle name="Normalno 6" xfId="1046"/>
    <cellStyle name="Normalno 7" xfId="1047"/>
    <cellStyle name="Normalno 8" xfId="1051"/>
    <cellStyle name="Note 2" xfId="1003"/>
    <cellStyle name="Note 3" xfId="1004"/>
    <cellStyle name="Note 4" xfId="1005"/>
    <cellStyle name="Note 5" xfId="1006"/>
    <cellStyle name="Note 6" xfId="1007"/>
    <cellStyle name="Obično 2" xfId="1008"/>
    <cellStyle name="Obično_PLAN nabave" xfId="1009"/>
    <cellStyle name="Output 2" xfId="1010"/>
    <cellStyle name="Output 3" xfId="1011"/>
    <cellStyle name="Output 4" xfId="1012"/>
    <cellStyle name="Output 5" xfId="1013"/>
    <cellStyle name="Output 6" xfId="1014"/>
    <cellStyle name="Percent 9" xfId="1015"/>
    <cellStyle name="Povezana ćelija" xfId="1016"/>
    <cellStyle name="Provjera ćelije" xfId="1017"/>
    <cellStyle name="Standard 5" xfId="1018"/>
    <cellStyle name="Tekst objašnjenja" xfId="1019"/>
    <cellStyle name="Tekst upozorenja" xfId="1020"/>
    <cellStyle name="Tekst upozorenja 2" xfId="1021"/>
    <cellStyle name="Tekst upozorenja 2 2" xfId="1022"/>
    <cellStyle name="Tekst upozorenja 3" xfId="1023"/>
    <cellStyle name="Title 2" xfId="1024"/>
    <cellStyle name="Title 3" xfId="1025"/>
    <cellStyle name="Title 4" xfId="1026"/>
    <cellStyle name="Title 5" xfId="1027"/>
    <cellStyle name="Title 6" xfId="1028"/>
    <cellStyle name="Total 2" xfId="1029"/>
    <cellStyle name="Total 3" xfId="1030"/>
    <cellStyle name="Total 4" xfId="1031"/>
    <cellStyle name="Total 5" xfId="1032"/>
    <cellStyle name="Total 6" xfId="1033"/>
    <cellStyle name="Ukupni zbroj" xfId="1034"/>
    <cellStyle name="Unos" xfId="1035"/>
    <cellStyle name="Warning Text 2" xfId="1036"/>
    <cellStyle name="Warning Text 2 2" xfId="1037"/>
    <cellStyle name="Warning Text 3" xfId="1038"/>
    <cellStyle name="Warning Text 3 2" xfId="1039"/>
    <cellStyle name="Warning Text 4" xfId="1040"/>
    <cellStyle name="Warning Text 4 2" xfId="1041"/>
    <cellStyle name="Warning Text 5" xfId="1042"/>
    <cellStyle name="Warning Text 5 2" xfId="1043"/>
    <cellStyle name="Warning Text 6" xfId="1044"/>
    <cellStyle name="Warning Text 6 2" xfId="10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L175"/>
  <sheetViews>
    <sheetView tabSelected="1" view="pageBreakPreview" zoomScale="70" zoomScaleNormal="50" zoomScaleSheetLayoutView="70" workbookViewId="0">
      <pane ySplit="5" topLeftCell="A131" activePane="bottomLeft" state="frozen"/>
      <selection pane="bottomLeft" activeCell="I134" sqref="I134"/>
    </sheetView>
  </sheetViews>
  <sheetFormatPr defaultColWidth="9.140625" defaultRowHeight="12.75" x14ac:dyDescent="0.2"/>
  <cols>
    <col min="1" max="2" width="8.42578125" style="1" customWidth="1"/>
    <col min="3" max="3" width="10.42578125" style="1" customWidth="1"/>
    <col min="4" max="4" width="10.28515625" style="1" customWidth="1"/>
    <col min="5" max="5" width="27" style="2" customWidth="1"/>
    <col min="6" max="7" width="21.28515625" style="3" customWidth="1"/>
    <col min="8" max="8" width="21.28515625" style="4" customWidth="1"/>
    <col min="9" max="9" width="21.28515625" style="3" customWidth="1"/>
    <col min="10" max="10" width="12" style="3" customWidth="1"/>
    <col min="11" max="11" width="21.28515625" style="4" customWidth="1"/>
    <col min="12" max="13" width="8.42578125" style="1" customWidth="1"/>
    <col min="14" max="14" width="10.85546875" style="1" customWidth="1"/>
    <col min="15" max="15" width="8.42578125" style="1" customWidth="1"/>
    <col min="16" max="16" width="27" style="2" customWidth="1"/>
    <col min="17" max="21" width="21.28515625" style="3" customWidth="1"/>
    <col min="22" max="22" width="14.140625" style="5" customWidth="1"/>
    <col min="23" max="23" width="12.5703125" style="1" customWidth="1"/>
    <col min="24" max="24" width="15.42578125" style="1" customWidth="1"/>
    <col min="25" max="25" width="15.28515625" style="1" customWidth="1"/>
    <col min="26" max="26" width="12" style="1" customWidth="1"/>
    <col min="27" max="27" width="27" style="2" customWidth="1"/>
    <col min="28" max="28" width="22.140625" style="137" customWidth="1"/>
    <col min="29" max="29" width="21.28515625" style="3" customWidth="1"/>
    <col min="30" max="30" width="17.42578125" style="4" customWidth="1"/>
    <col min="31" max="31" width="19.7109375" style="4" customWidth="1"/>
    <col min="32" max="32" width="12.28515625" style="3" customWidth="1"/>
    <col min="33" max="33" width="16.85546875" style="4" customWidth="1"/>
    <col min="34" max="34" width="14.5703125" style="8" bestFit="1" customWidth="1"/>
    <col min="35" max="35" width="20.28515625" style="8" customWidth="1"/>
    <col min="36" max="36" width="14.28515625" style="8" customWidth="1"/>
    <col min="37" max="37" width="10.140625" style="8" bestFit="1" customWidth="1"/>
    <col min="38" max="16384" width="9.140625" style="8"/>
  </cols>
  <sheetData>
    <row r="1" spans="1:36" ht="13.5" thickBot="1" x14ac:dyDescent="0.25">
      <c r="AB1" s="6"/>
      <c r="AC1" s="7"/>
    </row>
    <row r="2" spans="1:36" ht="18.75" customHeight="1" thickBot="1" x14ac:dyDescent="0.3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7"/>
    </row>
    <row r="3" spans="1:36" ht="13.5" thickBot="1" x14ac:dyDescent="0.25">
      <c r="AB3" s="9"/>
      <c r="AC3" s="9"/>
    </row>
    <row r="4" spans="1:36" ht="13.5" thickBot="1" x14ac:dyDescent="0.25">
      <c r="A4" s="158" t="s">
        <v>105</v>
      </c>
      <c r="B4" s="159"/>
      <c r="C4" s="159"/>
      <c r="D4" s="159"/>
      <c r="E4" s="159"/>
      <c r="F4" s="159"/>
      <c r="G4" s="10"/>
      <c r="H4" s="10"/>
      <c r="I4" s="10"/>
      <c r="J4" s="10"/>
      <c r="K4" s="10"/>
      <c r="L4" s="158" t="s">
        <v>106</v>
      </c>
      <c r="M4" s="159"/>
      <c r="N4" s="159"/>
      <c r="O4" s="159"/>
      <c r="P4" s="159"/>
      <c r="Q4" s="159"/>
      <c r="R4" s="10"/>
      <c r="S4" s="10"/>
      <c r="T4" s="10"/>
      <c r="U4" s="10"/>
      <c r="V4" s="11"/>
      <c r="W4" s="160" t="s">
        <v>107</v>
      </c>
      <c r="X4" s="161"/>
      <c r="Y4" s="161"/>
      <c r="Z4" s="161"/>
      <c r="AA4" s="161"/>
      <c r="AB4" s="161"/>
      <c r="AC4" s="10"/>
      <c r="AD4" s="10"/>
      <c r="AE4" s="10"/>
      <c r="AF4" s="10"/>
      <c r="AG4" s="10"/>
    </row>
    <row r="5" spans="1:36" s="20" customFormat="1" ht="67.5" customHeight="1" thickBot="1" x14ac:dyDescent="0.25">
      <c r="A5" s="12" t="s">
        <v>96</v>
      </c>
      <c r="B5" s="13" t="s">
        <v>2</v>
      </c>
      <c r="C5" s="13" t="s">
        <v>3</v>
      </c>
      <c r="D5" s="13" t="s">
        <v>108</v>
      </c>
      <c r="E5" s="14" t="s">
        <v>97</v>
      </c>
      <c r="F5" s="15" t="s">
        <v>98</v>
      </c>
      <c r="G5" s="16" t="s">
        <v>109</v>
      </c>
      <c r="H5" s="16" t="s">
        <v>110</v>
      </c>
      <c r="I5" s="16" t="s">
        <v>111</v>
      </c>
      <c r="J5" s="16" t="s">
        <v>112</v>
      </c>
      <c r="K5" s="17" t="s">
        <v>113</v>
      </c>
      <c r="L5" s="12" t="s">
        <v>96</v>
      </c>
      <c r="M5" s="13" t="s">
        <v>2</v>
      </c>
      <c r="N5" s="13" t="s">
        <v>3</v>
      </c>
      <c r="O5" s="13" t="s">
        <v>108</v>
      </c>
      <c r="P5" s="14" t="s">
        <v>97</v>
      </c>
      <c r="Q5" s="15" t="s">
        <v>98</v>
      </c>
      <c r="R5" s="16" t="s">
        <v>109</v>
      </c>
      <c r="S5" s="16" t="s">
        <v>110</v>
      </c>
      <c r="T5" s="16" t="s">
        <v>111</v>
      </c>
      <c r="U5" s="16" t="s">
        <v>112</v>
      </c>
      <c r="V5" s="17" t="s">
        <v>113</v>
      </c>
      <c r="W5" s="13" t="s">
        <v>96</v>
      </c>
      <c r="X5" s="13" t="s">
        <v>2</v>
      </c>
      <c r="Y5" s="13" t="s">
        <v>3</v>
      </c>
      <c r="Z5" s="13" t="s">
        <v>108</v>
      </c>
      <c r="AA5" s="18" t="s">
        <v>97</v>
      </c>
      <c r="AB5" s="19" t="s">
        <v>98</v>
      </c>
      <c r="AC5" s="19" t="s">
        <v>109</v>
      </c>
      <c r="AD5" s="19" t="s">
        <v>110</v>
      </c>
      <c r="AE5" s="19" t="s">
        <v>111</v>
      </c>
      <c r="AF5" s="19" t="s">
        <v>112</v>
      </c>
      <c r="AG5" s="19" t="s">
        <v>113</v>
      </c>
    </row>
    <row r="6" spans="1:36" s="30" customFormat="1" x14ac:dyDescent="0.2">
      <c r="A6" s="21">
        <v>1</v>
      </c>
      <c r="B6" s="22" t="s">
        <v>4</v>
      </c>
      <c r="C6" s="22">
        <v>32211</v>
      </c>
      <c r="D6" s="22"/>
      <c r="E6" s="23" t="s">
        <v>5</v>
      </c>
      <c r="F6" s="24"/>
      <c r="G6" s="25"/>
      <c r="H6" s="26"/>
      <c r="I6" s="25"/>
      <c r="J6" s="25"/>
      <c r="K6" s="27"/>
      <c r="L6" s="21">
        <v>1</v>
      </c>
      <c r="M6" s="22" t="s">
        <v>4</v>
      </c>
      <c r="N6" s="22">
        <v>32211</v>
      </c>
      <c r="O6" s="22"/>
      <c r="P6" s="28"/>
      <c r="Q6" s="24"/>
      <c r="R6" s="25"/>
      <c r="S6" s="25"/>
      <c r="T6" s="25"/>
      <c r="U6" s="25"/>
      <c r="V6" s="29"/>
      <c r="W6" s="21">
        <v>1</v>
      </c>
      <c r="X6" s="22" t="s">
        <v>4</v>
      </c>
      <c r="Y6" s="22">
        <v>32211</v>
      </c>
      <c r="Z6" s="22"/>
      <c r="AA6" s="23" t="s">
        <v>5</v>
      </c>
      <c r="AB6" s="25">
        <f>SUM(AB7)</f>
        <v>960000</v>
      </c>
      <c r="AC6" s="25">
        <f>SUM(AC7)</f>
        <v>1200</v>
      </c>
      <c r="AD6" s="26"/>
      <c r="AE6" s="26"/>
      <c r="AF6" s="25"/>
      <c r="AG6" s="27"/>
    </row>
    <row r="7" spans="1:36" s="41" customFormat="1" ht="89.25" customHeight="1" x14ac:dyDescent="0.2">
      <c r="A7" s="31"/>
      <c r="B7" s="32"/>
      <c r="C7" s="32"/>
      <c r="D7" s="32"/>
      <c r="E7" s="33"/>
      <c r="F7" s="34"/>
      <c r="G7" s="35"/>
      <c r="H7" s="36"/>
      <c r="I7" s="35"/>
      <c r="J7" s="35"/>
      <c r="K7" s="37"/>
      <c r="L7" s="31"/>
      <c r="M7" s="32"/>
      <c r="N7" s="32"/>
      <c r="O7" s="32"/>
      <c r="P7" s="38"/>
      <c r="Q7" s="34"/>
      <c r="R7" s="35"/>
      <c r="S7" s="35"/>
      <c r="T7" s="35"/>
      <c r="U7" s="35"/>
      <c r="V7" s="39"/>
      <c r="W7" s="31"/>
      <c r="X7" s="32"/>
      <c r="Y7" s="32"/>
      <c r="Z7" s="32"/>
      <c r="AA7" s="33" t="s">
        <v>114</v>
      </c>
      <c r="AB7" s="35">
        <v>960000</v>
      </c>
      <c r="AC7" s="35">
        <v>1200</v>
      </c>
      <c r="AD7" s="40" t="s">
        <v>115</v>
      </c>
      <c r="AE7" s="36" t="s">
        <v>116</v>
      </c>
      <c r="AF7" s="36"/>
      <c r="AG7" s="37" t="s">
        <v>117</v>
      </c>
    </row>
    <row r="8" spans="1:36" s="30" customFormat="1" x14ac:dyDescent="0.2">
      <c r="A8" s="42">
        <v>2</v>
      </c>
      <c r="B8" s="43" t="s">
        <v>6</v>
      </c>
      <c r="C8" s="43">
        <v>32212</v>
      </c>
      <c r="D8" s="43"/>
      <c r="E8" s="44"/>
      <c r="F8" s="45"/>
      <c r="G8" s="35"/>
      <c r="H8" s="36"/>
      <c r="I8" s="35"/>
      <c r="J8" s="35"/>
      <c r="K8" s="37"/>
      <c r="L8" s="42">
        <v>2</v>
      </c>
      <c r="M8" s="43" t="s">
        <v>6</v>
      </c>
      <c r="N8" s="43">
        <v>32212</v>
      </c>
      <c r="O8" s="43"/>
      <c r="P8" s="86"/>
      <c r="Q8" s="46"/>
      <c r="R8" s="90"/>
      <c r="S8" s="90"/>
      <c r="T8" s="90"/>
      <c r="U8" s="90"/>
      <c r="V8" s="99"/>
      <c r="W8" s="42">
        <v>2</v>
      </c>
      <c r="X8" s="43" t="s">
        <v>6</v>
      </c>
      <c r="Y8" s="43">
        <v>32212</v>
      </c>
      <c r="Z8" s="43"/>
      <c r="AA8" s="44" t="s">
        <v>7</v>
      </c>
      <c r="AB8" s="35">
        <f>SUM(F9:F10,Q11)</f>
        <v>371681</v>
      </c>
      <c r="AC8" s="35">
        <f>SUM(G9:G10,R11)</f>
        <v>420000</v>
      </c>
      <c r="AD8" s="36"/>
      <c r="AE8" s="36"/>
      <c r="AF8" s="35"/>
      <c r="AG8" s="37"/>
      <c r="AJ8" s="47"/>
    </row>
    <row r="9" spans="1:36" s="30" customFormat="1" x14ac:dyDescent="0.2">
      <c r="A9" s="42"/>
      <c r="B9" s="43"/>
      <c r="C9" s="43"/>
      <c r="D9" s="43"/>
      <c r="E9" s="48" t="s">
        <v>118</v>
      </c>
      <c r="F9" s="35">
        <v>189481</v>
      </c>
      <c r="G9" s="35">
        <v>192250</v>
      </c>
      <c r="H9" s="49" t="s">
        <v>236</v>
      </c>
      <c r="I9" s="36" t="s">
        <v>116</v>
      </c>
      <c r="J9" s="36"/>
      <c r="K9" s="37" t="s">
        <v>117</v>
      </c>
      <c r="L9" s="42"/>
      <c r="M9" s="43"/>
      <c r="N9" s="43"/>
      <c r="O9" s="43"/>
      <c r="P9" s="102"/>
      <c r="Q9" s="102"/>
      <c r="R9" s="102"/>
      <c r="S9" s="102"/>
      <c r="T9" s="102"/>
      <c r="U9" s="102"/>
      <c r="V9" s="102"/>
      <c r="W9" s="43"/>
      <c r="X9" s="43"/>
      <c r="Y9" s="43"/>
      <c r="Z9" s="43"/>
      <c r="AA9" s="50"/>
      <c r="AB9" s="35"/>
      <c r="AC9" s="35"/>
      <c r="AD9" s="36"/>
      <c r="AE9" s="36"/>
      <c r="AF9" s="35"/>
      <c r="AG9" s="37"/>
      <c r="AH9" s="47"/>
      <c r="AJ9" s="47"/>
    </row>
    <row r="10" spans="1:36" s="30" customFormat="1" ht="51" x14ac:dyDescent="0.2">
      <c r="A10" s="42"/>
      <c r="B10" s="43"/>
      <c r="C10" s="43"/>
      <c r="D10" s="43"/>
      <c r="E10" s="44" t="s">
        <v>119</v>
      </c>
      <c r="F10" s="45">
        <v>30000</v>
      </c>
      <c r="G10" s="35">
        <f>F10*1.25</f>
        <v>37500</v>
      </c>
      <c r="H10" s="36" t="s">
        <v>236</v>
      </c>
      <c r="I10" s="36" t="s">
        <v>116</v>
      </c>
      <c r="J10" s="36"/>
      <c r="K10" s="37" t="s">
        <v>117</v>
      </c>
      <c r="L10" s="42"/>
      <c r="M10" s="43"/>
      <c r="N10" s="43"/>
      <c r="O10" s="43"/>
      <c r="P10" s="51"/>
      <c r="Q10" s="45"/>
      <c r="R10" s="35"/>
      <c r="S10" s="49"/>
      <c r="T10" s="36"/>
      <c r="U10" s="36"/>
      <c r="V10" s="37"/>
      <c r="W10" s="42"/>
      <c r="X10" s="43"/>
      <c r="Y10" s="43"/>
      <c r="Z10" s="43"/>
      <c r="AA10" s="50"/>
      <c r="AB10" s="35"/>
      <c r="AC10" s="35"/>
      <c r="AD10" s="36"/>
      <c r="AE10" s="36"/>
      <c r="AF10" s="35"/>
      <c r="AG10" s="37"/>
      <c r="AH10" s="47"/>
      <c r="AJ10" s="47"/>
    </row>
    <row r="11" spans="1:36" s="30" customFormat="1" ht="38.25" x14ac:dyDescent="0.2">
      <c r="A11" s="42"/>
      <c r="B11" s="43"/>
      <c r="C11" s="43"/>
      <c r="D11" s="43"/>
      <c r="E11" s="44"/>
      <c r="F11" s="45"/>
      <c r="G11" s="35"/>
      <c r="H11" s="36"/>
      <c r="I11" s="35"/>
      <c r="J11" s="35"/>
      <c r="K11" s="37"/>
      <c r="L11" s="42"/>
      <c r="M11" s="43"/>
      <c r="N11" s="43"/>
      <c r="O11" s="43"/>
      <c r="P11" s="51" t="s">
        <v>120</v>
      </c>
      <c r="Q11" s="45">
        <v>152200</v>
      </c>
      <c r="R11" s="35">
        <v>190250</v>
      </c>
      <c r="S11" s="49" t="s">
        <v>236</v>
      </c>
      <c r="T11" s="36" t="s">
        <v>116</v>
      </c>
      <c r="U11" s="36"/>
      <c r="V11" s="37" t="s">
        <v>117</v>
      </c>
      <c r="W11" s="42"/>
      <c r="X11" s="43"/>
      <c r="Y11" s="43"/>
      <c r="Z11" s="43"/>
      <c r="AA11" s="50"/>
      <c r="AB11" s="35"/>
      <c r="AC11" s="35"/>
      <c r="AD11" s="36"/>
      <c r="AE11" s="36"/>
      <c r="AF11" s="35"/>
      <c r="AG11" s="37"/>
      <c r="AH11" s="47"/>
      <c r="AJ11" s="47"/>
    </row>
    <row r="12" spans="1:36" s="30" customFormat="1" ht="25.5" x14ac:dyDescent="0.2">
      <c r="A12" s="42">
        <v>3</v>
      </c>
      <c r="B12" s="43" t="s">
        <v>8</v>
      </c>
      <c r="C12" s="43">
        <v>32214</v>
      </c>
      <c r="D12" s="43"/>
      <c r="E12" s="44"/>
      <c r="F12" s="45"/>
      <c r="G12" s="35"/>
      <c r="H12" s="36"/>
      <c r="I12" s="35"/>
      <c r="J12" s="35"/>
      <c r="K12" s="37"/>
      <c r="L12" s="42">
        <v>3</v>
      </c>
      <c r="M12" s="43" t="s">
        <v>8</v>
      </c>
      <c r="N12" s="43">
        <v>32214</v>
      </c>
      <c r="O12" s="43"/>
      <c r="P12" s="52"/>
      <c r="Q12" s="45"/>
      <c r="R12" s="35"/>
      <c r="S12" s="35"/>
      <c r="T12" s="35"/>
      <c r="U12" s="35"/>
      <c r="V12" s="39"/>
      <c r="W12" s="42">
        <v>3</v>
      </c>
      <c r="X12" s="43" t="s">
        <v>8</v>
      </c>
      <c r="Y12" s="43">
        <v>32214</v>
      </c>
      <c r="Z12" s="43"/>
      <c r="AA12" s="44" t="s">
        <v>9</v>
      </c>
      <c r="AB12" s="35">
        <f>SUM(AB13)</f>
        <v>1520000</v>
      </c>
      <c r="AC12" s="35">
        <f>SUM(AC13)</f>
        <v>1900000</v>
      </c>
      <c r="AD12" s="36"/>
      <c r="AE12" s="36"/>
      <c r="AF12" s="35"/>
      <c r="AG12" s="37"/>
    </row>
    <row r="13" spans="1:36" s="30" customFormat="1" ht="80.25" customHeight="1" x14ac:dyDescent="0.2">
      <c r="A13" s="42"/>
      <c r="B13" s="43"/>
      <c r="C13" s="43"/>
      <c r="D13" s="43"/>
      <c r="E13" s="44"/>
      <c r="F13" s="45"/>
      <c r="G13" s="35"/>
      <c r="H13" s="36"/>
      <c r="I13" s="35"/>
      <c r="J13" s="35"/>
      <c r="K13" s="37"/>
      <c r="L13" s="42"/>
      <c r="M13" s="43"/>
      <c r="N13" s="43"/>
      <c r="O13" s="43"/>
      <c r="P13" s="52"/>
      <c r="Q13" s="45"/>
      <c r="R13" s="35"/>
      <c r="S13" s="35"/>
      <c r="T13" s="35"/>
      <c r="U13" s="35"/>
      <c r="V13" s="39"/>
      <c r="W13" s="42"/>
      <c r="X13" s="43"/>
      <c r="Y13" s="43"/>
      <c r="Z13" s="43"/>
      <c r="AA13" s="44" t="s">
        <v>121</v>
      </c>
      <c r="AB13" s="35">
        <f>AC13/1.25</f>
        <v>1520000</v>
      </c>
      <c r="AC13" s="53">
        <v>1900000</v>
      </c>
      <c r="AD13" s="40" t="s">
        <v>115</v>
      </c>
      <c r="AE13" s="36" t="s">
        <v>116</v>
      </c>
      <c r="AF13" s="36"/>
      <c r="AG13" s="37" t="s">
        <v>117</v>
      </c>
    </row>
    <row r="14" spans="1:36" s="30" customFormat="1" ht="25.5" x14ac:dyDescent="0.2">
      <c r="A14" s="42">
        <v>4</v>
      </c>
      <c r="B14" s="43" t="s">
        <v>10</v>
      </c>
      <c r="C14" s="43">
        <v>32219</v>
      </c>
      <c r="D14" s="43"/>
      <c r="E14" s="44"/>
      <c r="F14" s="45"/>
      <c r="G14" s="35"/>
      <c r="H14" s="36"/>
      <c r="I14" s="35"/>
      <c r="J14" s="35"/>
      <c r="K14" s="37"/>
      <c r="L14" s="42">
        <v>4</v>
      </c>
      <c r="M14" s="43" t="s">
        <v>10</v>
      </c>
      <c r="N14" s="43">
        <v>32219</v>
      </c>
      <c r="O14" s="43"/>
      <c r="P14" s="52"/>
      <c r="Q14" s="45"/>
      <c r="R14" s="35"/>
      <c r="S14" s="35"/>
      <c r="T14" s="35"/>
      <c r="U14" s="35"/>
      <c r="V14" s="39"/>
      <c r="W14" s="42">
        <v>4</v>
      </c>
      <c r="X14" s="43" t="s">
        <v>10</v>
      </c>
      <c r="Y14" s="43">
        <v>32219</v>
      </c>
      <c r="Z14" s="43"/>
      <c r="AA14" s="44" t="s">
        <v>12</v>
      </c>
      <c r="AB14" s="35">
        <f>SUM(AB15:AB18,Q18)</f>
        <v>4160000</v>
      </c>
      <c r="AC14" s="35">
        <f>SUM(AC15:AC18,R18)</f>
        <v>5200000</v>
      </c>
      <c r="AD14" s="36"/>
      <c r="AE14" s="36"/>
      <c r="AF14" s="35"/>
      <c r="AG14" s="37"/>
      <c r="AH14" s="47"/>
      <c r="AI14" s="47"/>
    </row>
    <row r="15" spans="1:36" s="30" customFormat="1" ht="51" x14ac:dyDescent="0.2">
      <c r="A15" s="42"/>
      <c r="B15" s="43"/>
      <c r="C15" s="43"/>
      <c r="D15" s="43"/>
      <c r="E15" s="44"/>
      <c r="F15" s="45"/>
      <c r="G15" s="35"/>
      <c r="H15" s="36"/>
      <c r="I15" s="35"/>
      <c r="J15" s="35"/>
      <c r="K15" s="37"/>
      <c r="L15" s="42"/>
      <c r="M15" s="43"/>
      <c r="N15" s="43"/>
      <c r="O15" s="43"/>
      <c r="P15" s="52"/>
      <c r="Q15" s="45"/>
      <c r="R15" s="35"/>
      <c r="S15" s="35"/>
      <c r="T15" s="35"/>
      <c r="U15" s="35"/>
      <c r="V15" s="39"/>
      <c r="W15" s="54"/>
      <c r="X15" s="55"/>
      <c r="Y15" s="43"/>
      <c r="Z15" s="43"/>
      <c r="AA15" s="44" t="s">
        <v>122</v>
      </c>
      <c r="AB15" s="35">
        <v>438800</v>
      </c>
      <c r="AC15" s="35">
        <v>548500</v>
      </c>
      <c r="AD15" s="40" t="s">
        <v>115</v>
      </c>
      <c r="AE15" s="36" t="s">
        <v>116</v>
      </c>
      <c r="AF15" s="36"/>
      <c r="AG15" s="37" t="s">
        <v>117</v>
      </c>
      <c r="AH15" s="47"/>
      <c r="AI15" s="56"/>
      <c r="AJ15" s="47"/>
    </row>
    <row r="16" spans="1:36" s="30" customFormat="1" ht="25.5" x14ac:dyDescent="0.2">
      <c r="A16" s="42"/>
      <c r="B16" s="43"/>
      <c r="C16" s="43"/>
      <c r="D16" s="43"/>
      <c r="E16" s="44"/>
      <c r="F16" s="45"/>
      <c r="G16" s="35"/>
      <c r="H16" s="36"/>
      <c r="I16" s="35"/>
      <c r="J16" s="35"/>
      <c r="K16" s="37"/>
      <c r="L16" s="42"/>
      <c r="M16" s="43"/>
      <c r="N16" s="43"/>
      <c r="O16" s="43"/>
      <c r="P16" s="52"/>
      <c r="Q16" s="45"/>
      <c r="R16" s="35"/>
      <c r="S16" s="35"/>
      <c r="T16" s="35"/>
      <c r="U16" s="35"/>
      <c r="V16" s="39"/>
      <c r="W16" s="57"/>
      <c r="X16" s="58"/>
      <c r="Y16" s="43"/>
      <c r="Z16" s="43"/>
      <c r="AA16" s="44" t="s">
        <v>123</v>
      </c>
      <c r="AB16" s="35">
        <v>1680000</v>
      </c>
      <c r="AC16" s="59">
        <v>2100000</v>
      </c>
      <c r="AD16" s="40" t="s">
        <v>115</v>
      </c>
      <c r="AE16" s="36" t="s">
        <v>116</v>
      </c>
      <c r="AF16" s="36"/>
      <c r="AG16" s="37" t="s">
        <v>117</v>
      </c>
      <c r="AH16" s="60"/>
      <c r="AI16" s="56"/>
      <c r="AJ16" s="47"/>
    </row>
    <row r="17" spans="1:38" s="30" customFormat="1" ht="63.75" x14ac:dyDescent="0.2">
      <c r="A17" s="42"/>
      <c r="B17" s="43"/>
      <c r="C17" s="43"/>
      <c r="D17" s="43"/>
      <c r="E17" s="44"/>
      <c r="F17" s="45"/>
      <c r="G17" s="35"/>
      <c r="H17" s="36"/>
      <c r="I17" s="35"/>
      <c r="J17" s="35"/>
      <c r="K17" s="37"/>
      <c r="L17" s="42"/>
      <c r="M17" s="43"/>
      <c r="N17" s="43"/>
      <c r="O17" s="43"/>
      <c r="P17" s="52"/>
      <c r="Q17" s="45"/>
      <c r="R17" s="35"/>
      <c r="S17" s="35"/>
      <c r="T17" s="35"/>
      <c r="U17" s="35"/>
      <c r="V17" s="39"/>
      <c r="W17" s="54"/>
      <c r="X17" s="55"/>
      <c r="Y17" s="55"/>
      <c r="Z17" s="43"/>
      <c r="AA17" s="44" t="s">
        <v>124</v>
      </c>
      <c r="AB17" s="35">
        <v>548800</v>
      </c>
      <c r="AC17" s="35">
        <v>686000</v>
      </c>
      <c r="AD17" s="40" t="s">
        <v>115</v>
      </c>
      <c r="AE17" s="36" t="s">
        <v>116</v>
      </c>
      <c r="AF17" s="36"/>
      <c r="AG17" s="37" t="s">
        <v>117</v>
      </c>
      <c r="AH17" s="47"/>
      <c r="AI17" s="47"/>
      <c r="AJ17" s="47"/>
      <c r="AK17" s="47"/>
    </row>
    <row r="18" spans="1:38" s="30" customFormat="1" ht="25.5" x14ac:dyDescent="0.2">
      <c r="A18" s="42"/>
      <c r="B18" s="43"/>
      <c r="C18" s="43"/>
      <c r="D18" s="43"/>
      <c r="E18" s="44"/>
      <c r="F18" s="45"/>
      <c r="G18" s="35"/>
      <c r="H18" s="36"/>
      <c r="I18" s="35"/>
      <c r="J18" s="35"/>
      <c r="K18" s="37"/>
      <c r="L18" s="42"/>
      <c r="M18" s="43"/>
      <c r="N18" s="43"/>
      <c r="O18" s="43"/>
      <c r="P18" s="44"/>
      <c r="Q18" s="35"/>
      <c r="R18" s="35"/>
      <c r="S18" s="40"/>
      <c r="T18" s="36"/>
      <c r="U18" s="36"/>
      <c r="V18" s="37"/>
      <c r="W18" s="42"/>
      <c r="X18" s="55"/>
      <c r="Y18" s="55"/>
      <c r="Z18" s="55"/>
      <c r="AA18" s="61" t="s">
        <v>125</v>
      </c>
      <c r="AB18" s="35">
        <v>1492400</v>
      </c>
      <c r="AC18" s="35">
        <v>1865500</v>
      </c>
      <c r="AD18" s="40" t="s">
        <v>115</v>
      </c>
      <c r="AE18" s="36" t="s">
        <v>116</v>
      </c>
      <c r="AF18" s="36"/>
      <c r="AG18" s="37" t="s">
        <v>117</v>
      </c>
      <c r="AH18" s="47"/>
    </row>
    <row r="19" spans="1:38" s="30" customFormat="1" ht="25.5" x14ac:dyDescent="0.2">
      <c r="A19" s="42">
        <v>5</v>
      </c>
      <c r="B19" s="43" t="s">
        <v>11</v>
      </c>
      <c r="C19" s="43">
        <v>32221009</v>
      </c>
      <c r="D19" s="43"/>
      <c r="E19" s="44"/>
      <c r="F19" s="45"/>
      <c r="G19" s="35"/>
      <c r="H19" s="36"/>
      <c r="I19" s="35"/>
      <c r="J19" s="35"/>
      <c r="K19" s="37"/>
      <c r="L19" s="42">
        <v>5</v>
      </c>
      <c r="M19" s="43" t="s">
        <v>11</v>
      </c>
      <c r="N19" s="43">
        <v>32221009</v>
      </c>
      <c r="O19" s="43"/>
      <c r="P19" s="52"/>
      <c r="Q19" s="45"/>
      <c r="R19" s="35"/>
      <c r="S19" s="35"/>
      <c r="T19" s="35"/>
      <c r="U19" s="35"/>
      <c r="V19" s="39"/>
      <c r="W19" s="42">
        <v>5</v>
      </c>
      <c r="X19" s="43" t="s">
        <v>11</v>
      </c>
      <c r="Y19" s="43">
        <v>32221009</v>
      </c>
      <c r="Z19" s="43"/>
      <c r="AA19" s="44" t="s">
        <v>14</v>
      </c>
      <c r="AB19" s="35">
        <f>SUM(AB20)</f>
        <v>131428571.42857142</v>
      </c>
      <c r="AC19" s="35">
        <f>SUM(AC20)</f>
        <v>138000000</v>
      </c>
      <c r="AD19" s="49" t="s">
        <v>126</v>
      </c>
      <c r="AE19" s="62" t="s">
        <v>116</v>
      </c>
      <c r="AF19" s="62"/>
      <c r="AG19" s="63" t="s">
        <v>117</v>
      </c>
      <c r="AI19" s="47"/>
      <c r="AK19" s="47"/>
      <c r="AL19" s="64"/>
    </row>
    <row r="20" spans="1:38" s="30" customFormat="1" ht="25.5" x14ac:dyDescent="0.2">
      <c r="A20" s="42"/>
      <c r="B20" s="43"/>
      <c r="C20" s="43"/>
      <c r="D20" s="43"/>
      <c r="E20" s="44"/>
      <c r="F20" s="45"/>
      <c r="G20" s="35"/>
      <c r="H20" s="36"/>
      <c r="I20" s="35"/>
      <c r="J20" s="35"/>
      <c r="K20" s="37"/>
      <c r="L20" s="42"/>
      <c r="M20" s="43"/>
      <c r="N20" s="43"/>
      <c r="O20" s="43"/>
      <c r="P20" s="52"/>
      <c r="Q20" s="45"/>
      <c r="R20" s="35"/>
      <c r="S20" s="35"/>
      <c r="T20" s="35"/>
      <c r="U20" s="35"/>
      <c r="V20" s="39"/>
      <c r="W20" s="42"/>
      <c r="X20" s="43"/>
      <c r="Y20" s="43"/>
      <c r="Z20" s="43"/>
      <c r="AA20" s="44" t="s">
        <v>14</v>
      </c>
      <c r="AB20" s="35">
        <f>AC20/1.05</f>
        <v>131428571.42857142</v>
      </c>
      <c r="AC20" s="147">
        <v>138000000</v>
      </c>
      <c r="AD20" s="49" t="s">
        <v>126</v>
      </c>
      <c r="AE20" s="62" t="s">
        <v>116</v>
      </c>
      <c r="AF20" s="62"/>
      <c r="AG20" s="63" t="s">
        <v>117</v>
      </c>
      <c r="AH20" s="47"/>
      <c r="AI20" s="47"/>
      <c r="AK20" s="47"/>
      <c r="AL20" s="64"/>
    </row>
    <row r="21" spans="1:38" s="30" customFormat="1" x14ac:dyDescent="0.2">
      <c r="A21" s="42">
        <v>6</v>
      </c>
      <c r="B21" s="43" t="s">
        <v>13</v>
      </c>
      <c r="C21" s="43">
        <v>32221010</v>
      </c>
      <c r="D21" s="43"/>
      <c r="E21" s="44"/>
      <c r="F21" s="45"/>
      <c r="G21" s="35"/>
      <c r="H21" s="36"/>
      <c r="I21" s="35"/>
      <c r="J21" s="35"/>
      <c r="K21" s="37"/>
      <c r="L21" s="42">
        <v>6</v>
      </c>
      <c r="M21" s="43" t="s">
        <v>13</v>
      </c>
      <c r="N21" s="43">
        <v>32221010</v>
      </c>
      <c r="O21" s="43"/>
      <c r="P21" s="52"/>
      <c r="Q21" s="45"/>
      <c r="R21" s="35"/>
      <c r="S21" s="35"/>
      <c r="T21" s="35"/>
      <c r="U21" s="35"/>
      <c r="V21" s="39"/>
      <c r="W21" s="42">
        <v>6</v>
      </c>
      <c r="X21" s="43" t="s">
        <v>13</v>
      </c>
      <c r="Y21" s="43">
        <v>32221010</v>
      </c>
      <c r="Z21" s="43"/>
      <c r="AA21" s="44" t="s">
        <v>127</v>
      </c>
      <c r="AB21" s="35">
        <f>SUM(AB22)</f>
        <v>61491333.333333328</v>
      </c>
      <c r="AC21" s="35">
        <f>SUM(AC22)</f>
        <v>64565900</v>
      </c>
      <c r="AD21" s="49" t="s">
        <v>126</v>
      </c>
      <c r="AE21" s="62" t="s">
        <v>116</v>
      </c>
      <c r="AF21" s="62"/>
      <c r="AG21" s="63" t="s">
        <v>117</v>
      </c>
      <c r="AI21" s="47"/>
      <c r="AJ21" s="47"/>
    </row>
    <row r="22" spans="1:38" s="30" customFormat="1" ht="38.25" x14ac:dyDescent="0.2">
      <c r="A22" s="42"/>
      <c r="B22" s="43"/>
      <c r="C22" s="43"/>
      <c r="D22" s="43"/>
      <c r="E22" s="44"/>
      <c r="F22" s="45"/>
      <c r="G22" s="35"/>
      <c r="H22" s="36"/>
      <c r="I22" s="35"/>
      <c r="J22" s="35"/>
      <c r="K22" s="37"/>
      <c r="L22" s="42"/>
      <c r="M22" s="43"/>
      <c r="N22" s="43"/>
      <c r="O22" s="43"/>
      <c r="P22" s="52"/>
      <c r="Q22" s="45"/>
      <c r="R22" s="35"/>
      <c r="S22" s="35"/>
      <c r="T22" s="35"/>
      <c r="U22" s="35"/>
      <c r="V22" s="39"/>
      <c r="W22" s="42"/>
      <c r="X22" s="43"/>
      <c r="Y22" s="43"/>
      <c r="Z22" s="43"/>
      <c r="AA22" s="44" t="s">
        <v>128</v>
      </c>
      <c r="AB22" s="35">
        <f>AC22/1.05</f>
        <v>61491333.333333328</v>
      </c>
      <c r="AC22" s="35">
        <v>64565900</v>
      </c>
      <c r="AD22" s="49" t="s">
        <v>126</v>
      </c>
      <c r="AE22" s="62" t="s">
        <v>116</v>
      </c>
      <c r="AF22" s="62"/>
      <c r="AG22" s="63" t="s">
        <v>117</v>
      </c>
      <c r="AH22" s="47"/>
      <c r="AI22" s="47"/>
      <c r="AJ22" s="47"/>
    </row>
    <row r="23" spans="1:38" s="30" customFormat="1" x14ac:dyDescent="0.2">
      <c r="A23" s="42">
        <v>7</v>
      </c>
      <c r="B23" s="43" t="s">
        <v>15</v>
      </c>
      <c r="C23" s="43">
        <v>32221011</v>
      </c>
      <c r="D23" s="43"/>
      <c r="E23" s="44"/>
      <c r="F23" s="45"/>
      <c r="G23" s="35"/>
      <c r="H23" s="36"/>
      <c r="I23" s="35"/>
      <c r="J23" s="35"/>
      <c r="K23" s="37"/>
      <c r="L23" s="42">
        <v>7</v>
      </c>
      <c r="M23" s="43" t="s">
        <v>15</v>
      </c>
      <c r="N23" s="43">
        <v>32221011</v>
      </c>
      <c r="O23" s="43"/>
      <c r="P23" s="52"/>
      <c r="Q23" s="45"/>
      <c r="R23" s="35"/>
      <c r="S23" s="35"/>
      <c r="T23" s="35"/>
      <c r="U23" s="35"/>
      <c r="V23" s="39"/>
      <c r="W23" s="42">
        <v>7</v>
      </c>
      <c r="X23" s="43" t="s">
        <v>15</v>
      </c>
      <c r="Y23" s="43">
        <v>32221011</v>
      </c>
      <c r="Z23" s="43"/>
      <c r="AA23" s="44" t="s">
        <v>17</v>
      </c>
      <c r="AB23" s="35">
        <f>SUM(AB24:AB28)</f>
        <v>15200000</v>
      </c>
      <c r="AC23" s="35">
        <f>SUM(AC24:AC28)</f>
        <v>19000000</v>
      </c>
      <c r="AD23" s="36"/>
      <c r="AE23" s="36"/>
      <c r="AF23" s="35"/>
      <c r="AG23" s="37"/>
      <c r="AH23" s="65"/>
    </row>
    <row r="24" spans="1:38" s="30" customFormat="1" ht="25.5" x14ac:dyDescent="0.2">
      <c r="A24" s="42"/>
      <c r="B24" s="43"/>
      <c r="C24" s="43"/>
      <c r="D24" s="43"/>
      <c r="E24" s="44"/>
      <c r="F24" s="45"/>
      <c r="G24" s="35"/>
      <c r="H24" s="36"/>
      <c r="I24" s="35"/>
      <c r="J24" s="35"/>
      <c r="K24" s="37"/>
      <c r="L24" s="42"/>
      <c r="M24" s="43"/>
      <c r="N24" s="43"/>
      <c r="O24" s="43"/>
      <c r="P24" s="52"/>
      <c r="Q24" s="45"/>
      <c r="R24" s="35"/>
      <c r="S24" s="35"/>
      <c r="T24" s="35"/>
      <c r="U24" s="35"/>
      <c r="V24" s="39"/>
      <c r="W24" s="42"/>
      <c r="X24" s="43"/>
      <c r="Y24" s="43"/>
      <c r="Z24" s="43"/>
      <c r="AA24" s="44" t="s">
        <v>129</v>
      </c>
      <c r="AB24" s="35">
        <v>6314208.1299999999</v>
      </c>
      <c r="AC24" s="35">
        <f>AB24*1.25</f>
        <v>7892760.1624999996</v>
      </c>
      <c r="AD24" s="36" t="s">
        <v>115</v>
      </c>
      <c r="AE24" s="36" t="s">
        <v>116</v>
      </c>
      <c r="AF24" s="40"/>
      <c r="AG24" s="37" t="s">
        <v>117</v>
      </c>
      <c r="AH24" s="47"/>
    </row>
    <row r="25" spans="1:38" s="56" customFormat="1" x14ac:dyDescent="0.2">
      <c r="A25" s="141"/>
      <c r="B25" s="142"/>
      <c r="C25" s="142"/>
      <c r="D25" s="142"/>
      <c r="E25" s="143"/>
      <c r="F25" s="80"/>
      <c r="G25" s="81"/>
      <c r="H25" s="144"/>
      <c r="I25" s="81"/>
      <c r="J25" s="81"/>
      <c r="K25" s="94"/>
      <c r="L25" s="141"/>
      <c r="M25" s="142"/>
      <c r="N25" s="142"/>
      <c r="O25" s="142"/>
      <c r="P25" s="145"/>
      <c r="Q25" s="80"/>
      <c r="R25" s="81"/>
      <c r="S25" s="81"/>
      <c r="T25" s="81"/>
      <c r="U25" s="81"/>
      <c r="V25" s="146"/>
      <c r="W25" s="57"/>
      <c r="X25" s="58"/>
      <c r="Y25" s="58"/>
      <c r="Z25" s="142"/>
      <c r="AA25" s="61" t="s">
        <v>118</v>
      </c>
      <c r="AB25" s="35">
        <v>5265140.5999999996</v>
      </c>
      <c r="AC25" s="35">
        <v>6526822.7499999981</v>
      </c>
      <c r="AD25" s="36" t="s">
        <v>115</v>
      </c>
      <c r="AE25" s="36" t="s">
        <v>116</v>
      </c>
      <c r="AF25" s="36"/>
      <c r="AG25" s="37" t="s">
        <v>117</v>
      </c>
      <c r="AH25" s="60"/>
    </row>
    <row r="26" spans="1:38" s="30" customFormat="1" ht="25.5" x14ac:dyDescent="0.2">
      <c r="A26" s="42"/>
      <c r="B26" s="43"/>
      <c r="C26" s="43"/>
      <c r="D26" s="43"/>
      <c r="E26" s="44"/>
      <c r="F26" s="45"/>
      <c r="G26" s="35"/>
      <c r="H26" s="36"/>
      <c r="I26" s="35"/>
      <c r="J26" s="35"/>
      <c r="K26" s="37"/>
      <c r="L26" s="42"/>
      <c r="M26" s="43"/>
      <c r="N26" s="43"/>
      <c r="O26" s="43"/>
      <c r="P26" s="52"/>
      <c r="Q26" s="45"/>
      <c r="R26" s="35"/>
      <c r="S26" s="35"/>
      <c r="T26" s="35"/>
      <c r="U26" s="35"/>
      <c r="V26" s="39"/>
      <c r="W26" s="42"/>
      <c r="X26" s="55"/>
      <c r="Y26" s="55"/>
      <c r="Z26" s="43"/>
      <c r="AA26" s="44" t="s">
        <v>130</v>
      </c>
      <c r="AB26" s="35">
        <v>746971.27</v>
      </c>
      <c r="AC26" s="35">
        <v>988317.08749999979</v>
      </c>
      <c r="AD26" s="36" t="s">
        <v>115</v>
      </c>
      <c r="AE26" s="36" t="s">
        <v>116</v>
      </c>
      <c r="AF26" s="36"/>
      <c r="AG26" s="37" t="s">
        <v>117</v>
      </c>
      <c r="AH26" s="47"/>
    </row>
    <row r="27" spans="1:38" s="30" customFormat="1" ht="51" x14ac:dyDescent="0.2">
      <c r="A27" s="42"/>
      <c r="B27" s="43"/>
      <c r="C27" s="43"/>
      <c r="D27" s="43"/>
      <c r="E27" s="44"/>
      <c r="F27" s="45"/>
      <c r="G27" s="35"/>
      <c r="H27" s="36"/>
      <c r="I27" s="35"/>
      <c r="J27" s="35"/>
      <c r="K27" s="37"/>
      <c r="L27" s="42"/>
      <c r="M27" s="43"/>
      <c r="N27" s="43"/>
      <c r="O27" s="43"/>
      <c r="P27" s="52"/>
      <c r="Q27" s="45"/>
      <c r="R27" s="35"/>
      <c r="S27" s="35"/>
      <c r="T27" s="35"/>
      <c r="U27" s="35"/>
      <c r="V27" s="39"/>
      <c r="W27" s="54"/>
      <c r="X27" s="55"/>
      <c r="Y27" s="55"/>
      <c r="Z27" s="55"/>
      <c r="AA27" s="44" t="s">
        <v>131</v>
      </c>
      <c r="AB27" s="35">
        <v>1368800</v>
      </c>
      <c r="AC27" s="35">
        <f>AB27*1.25</f>
        <v>1711000</v>
      </c>
      <c r="AD27" s="40" t="s">
        <v>132</v>
      </c>
      <c r="AE27" s="36" t="s">
        <v>116</v>
      </c>
      <c r="AF27" s="36"/>
      <c r="AG27" s="37" t="s">
        <v>117</v>
      </c>
      <c r="AH27" s="47"/>
    </row>
    <row r="28" spans="1:38" s="30" customFormat="1" ht="69" customHeight="1" x14ac:dyDescent="0.2">
      <c r="A28" s="42"/>
      <c r="B28" s="43"/>
      <c r="C28" s="43"/>
      <c r="D28" s="43"/>
      <c r="E28" s="44"/>
      <c r="F28" s="45"/>
      <c r="G28" s="35"/>
      <c r="H28" s="36"/>
      <c r="I28" s="35"/>
      <c r="J28" s="35"/>
      <c r="K28" s="37"/>
      <c r="L28" s="42"/>
      <c r="M28" s="43"/>
      <c r="N28" s="43"/>
      <c r="O28" s="43"/>
      <c r="P28" s="52"/>
      <c r="Q28" s="45"/>
      <c r="R28" s="35"/>
      <c r="S28" s="35"/>
      <c r="T28" s="35"/>
      <c r="U28" s="35"/>
      <c r="V28" s="39"/>
      <c r="W28" s="54"/>
      <c r="X28" s="55"/>
      <c r="Y28" s="55"/>
      <c r="Z28" s="55"/>
      <c r="AA28" s="44" t="s">
        <v>133</v>
      </c>
      <c r="AB28" s="35">
        <v>1504880</v>
      </c>
      <c r="AC28" s="35">
        <v>1881100.0000000019</v>
      </c>
      <c r="AD28" s="40" t="s">
        <v>132</v>
      </c>
      <c r="AE28" s="36" t="s">
        <v>116</v>
      </c>
      <c r="AF28" s="36"/>
      <c r="AG28" s="37" t="s">
        <v>117</v>
      </c>
      <c r="AH28" s="47"/>
    </row>
    <row r="29" spans="1:38" s="30" customFormat="1" x14ac:dyDescent="0.2">
      <c r="A29" s="42">
        <v>8</v>
      </c>
      <c r="B29" s="43" t="s">
        <v>16</v>
      </c>
      <c r="C29" s="43">
        <v>32221012</v>
      </c>
      <c r="D29" s="43"/>
      <c r="E29" s="44"/>
      <c r="F29" s="45"/>
      <c r="G29" s="35"/>
      <c r="H29" s="36"/>
      <c r="I29" s="35"/>
      <c r="J29" s="35"/>
      <c r="K29" s="37"/>
      <c r="L29" s="42">
        <v>8</v>
      </c>
      <c r="M29" s="43" t="s">
        <v>16</v>
      </c>
      <c r="N29" s="43">
        <v>32221012</v>
      </c>
      <c r="O29" s="43"/>
      <c r="P29" s="52"/>
      <c r="Q29" s="45"/>
      <c r="R29" s="35"/>
      <c r="S29" s="36"/>
      <c r="T29" s="36"/>
      <c r="U29" s="36"/>
      <c r="V29" s="37"/>
      <c r="W29" s="42">
        <v>8</v>
      </c>
      <c r="X29" s="43" t="s">
        <v>16</v>
      </c>
      <c r="Y29" s="43">
        <v>32221012</v>
      </c>
      <c r="Z29" s="43"/>
      <c r="AA29" s="44" t="s">
        <v>92</v>
      </c>
      <c r="AB29" s="35">
        <v>520000</v>
      </c>
      <c r="AC29" s="35">
        <v>650000</v>
      </c>
      <c r="AD29" s="36" t="s">
        <v>126</v>
      </c>
      <c r="AE29" s="36" t="s">
        <v>116</v>
      </c>
      <c r="AF29" s="36"/>
      <c r="AG29" s="37" t="s">
        <v>117</v>
      </c>
      <c r="AI29" s="66"/>
      <c r="AJ29" s="47"/>
    </row>
    <row r="30" spans="1:38" s="30" customFormat="1" ht="36" customHeight="1" x14ac:dyDescent="0.2">
      <c r="A30" s="42">
        <v>9</v>
      </c>
      <c r="B30" s="43" t="s">
        <v>18</v>
      </c>
      <c r="C30" s="43">
        <v>32221013</v>
      </c>
      <c r="D30" s="43"/>
      <c r="E30" s="44"/>
      <c r="F30" s="45"/>
      <c r="G30" s="35"/>
      <c r="H30" s="36"/>
      <c r="I30" s="35"/>
      <c r="J30" s="35"/>
      <c r="K30" s="37"/>
      <c r="L30" s="42">
        <v>9</v>
      </c>
      <c r="M30" s="43" t="s">
        <v>18</v>
      </c>
      <c r="N30" s="43">
        <v>32221013</v>
      </c>
      <c r="O30" s="43"/>
      <c r="P30" s="52"/>
      <c r="Q30" s="45"/>
      <c r="R30" s="35"/>
      <c r="S30" s="35"/>
      <c r="T30" s="35"/>
      <c r="U30" s="35"/>
      <c r="V30" s="39"/>
      <c r="W30" s="42">
        <v>9</v>
      </c>
      <c r="X30" s="43" t="s">
        <v>18</v>
      </c>
      <c r="Y30" s="43">
        <v>32221013</v>
      </c>
      <c r="Z30" s="43"/>
      <c r="AA30" s="44" t="s">
        <v>90</v>
      </c>
      <c r="AB30" s="35">
        <f>SUM(AB31,Q32,AB33:AB34,F35,Q36:Q38,AB39:AB40,Q41,AB42:AB44,AB45:AB50,Q51,AB52:AB55)</f>
        <v>34400000</v>
      </c>
      <c r="AC30" s="35">
        <f>SUM(AC31,R32,AC33:AC34,G35,R36:R38,AC39:AC40,R41,AC42:AC44,AC45:AC50,R51,AC52:AC55)</f>
        <v>43000000</v>
      </c>
      <c r="AD30" s="36"/>
      <c r="AE30" s="36"/>
      <c r="AF30" s="35"/>
      <c r="AG30" s="37"/>
      <c r="AH30" s="64"/>
      <c r="AI30" s="67"/>
    </row>
    <row r="31" spans="1:38" s="30" customFormat="1" ht="36" customHeight="1" x14ac:dyDescent="0.2">
      <c r="A31" s="42"/>
      <c r="B31" s="43"/>
      <c r="C31" s="43"/>
      <c r="D31" s="43"/>
      <c r="E31" s="44"/>
      <c r="F31" s="45"/>
      <c r="G31" s="35"/>
      <c r="H31" s="36"/>
      <c r="I31" s="35"/>
      <c r="J31" s="35"/>
      <c r="K31" s="37"/>
      <c r="L31" s="42"/>
      <c r="M31" s="43"/>
      <c r="N31" s="43"/>
      <c r="O31" s="43"/>
      <c r="P31" s="52"/>
      <c r="Q31" s="45"/>
      <c r="R31" s="35"/>
      <c r="S31" s="35"/>
      <c r="T31" s="35"/>
      <c r="U31" s="35"/>
      <c r="V31" s="39"/>
      <c r="W31" s="42"/>
      <c r="X31" s="43"/>
      <c r="Y31" s="43"/>
      <c r="Z31" s="43"/>
      <c r="AA31" s="44" t="s">
        <v>233</v>
      </c>
      <c r="AB31" s="35">
        <v>2081220.6</v>
      </c>
      <c r="AC31" s="35">
        <v>2546922.75</v>
      </c>
      <c r="AD31" s="36" t="s">
        <v>115</v>
      </c>
      <c r="AE31" s="36" t="s">
        <v>116</v>
      </c>
      <c r="AF31" s="35"/>
      <c r="AG31" s="37" t="s">
        <v>117</v>
      </c>
      <c r="AH31" s="64"/>
      <c r="AI31" s="67"/>
    </row>
    <row r="32" spans="1:38" s="30" customFormat="1" ht="73.5" customHeight="1" x14ac:dyDescent="0.2">
      <c r="A32" s="42"/>
      <c r="B32" s="43"/>
      <c r="C32" s="43"/>
      <c r="D32" s="43"/>
      <c r="E32" s="44"/>
      <c r="F32" s="45"/>
      <c r="G32" s="35"/>
      <c r="H32" s="36"/>
      <c r="I32" s="35"/>
      <c r="J32" s="35"/>
      <c r="K32" s="37"/>
      <c r="L32" s="42"/>
      <c r="M32" s="43"/>
      <c r="N32" s="43"/>
      <c r="O32" s="43"/>
      <c r="P32" s="52" t="s">
        <v>134</v>
      </c>
      <c r="Q32" s="68">
        <v>142783</v>
      </c>
      <c r="R32" s="36">
        <v>178478.75</v>
      </c>
      <c r="S32" s="40" t="s">
        <v>236</v>
      </c>
      <c r="T32" s="36" t="s">
        <v>116</v>
      </c>
      <c r="U32" s="36"/>
      <c r="V32" s="37" t="s">
        <v>117</v>
      </c>
      <c r="W32" s="42"/>
      <c r="X32" s="55"/>
      <c r="Y32" s="55"/>
      <c r="Z32" s="43"/>
      <c r="AA32" s="44"/>
      <c r="AB32" s="35"/>
      <c r="AC32" s="81"/>
      <c r="AD32" s="40"/>
      <c r="AE32" s="36"/>
      <c r="AF32" s="35"/>
      <c r="AG32" s="37"/>
      <c r="AH32" s="64"/>
      <c r="AI32" s="67"/>
    </row>
    <row r="33" spans="1:36" s="30" customFormat="1" ht="87.75" customHeight="1" x14ac:dyDescent="0.2">
      <c r="A33" s="42"/>
      <c r="B33" s="43"/>
      <c r="C33" s="43"/>
      <c r="D33" s="43"/>
      <c r="E33" s="44"/>
      <c r="F33" s="45"/>
      <c r="G33" s="35"/>
      <c r="H33" s="36"/>
      <c r="I33" s="35"/>
      <c r="J33" s="35"/>
      <c r="K33" s="37"/>
      <c r="L33" s="42"/>
      <c r="M33" s="43"/>
      <c r="N33" s="43"/>
      <c r="O33" s="43"/>
      <c r="P33" s="52"/>
      <c r="Q33" s="45"/>
      <c r="R33" s="35"/>
      <c r="S33" s="35"/>
      <c r="T33" s="35"/>
      <c r="U33" s="35"/>
      <c r="V33" s="39"/>
      <c r="W33" s="42"/>
      <c r="X33" s="55"/>
      <c r="Y33" s="43"/>
      <c r="Z33" s="43"/>
      <c r="AA33" s="44" t="s">
        <v>135</v>
      </c>
      <c r="AB33" s="35">
        <v>9268690.0112000071</v>
      </c>
      <c r="AC33" s="35">
        <v>12126335.716500007</v>
      </c>
      <c r="AD33" s="40" t="s">
        <v>115</v>
      </c>
      <c r="AE33" s="36" t="s">
        <v>116</v>
      </c>
      <c r="AF33" s="36"/>
      <c r="AG33" s="37" t="s">
        <v>117</v>
      </c>
      <c r="AH33" s="64"/>
      <c r="AI33" s="64"/>
      <c r="AJ33" s="64"/>
    </row>
    <row r="34" spans="1:36" s="30" customFormat="1" ht="87.75" customHeight="1" x14ac:dyDescent="0.2">
      <c r="A34" s="42"/>
      <c r="B34" s="43"/>
      <c r="C34" s="43"/>
      <c r="D34" s="43"/>
      <c r="E34" s="44"/>
      <c r="F34" s="45"/>
      <c r="G34" s="35"/>
      <c r="H34" s="36"/>
      <c r="I34" s="35"/>
      <c r="J34" s="35"/>
      <c r="K34" s="37"/>
      <c r="L34" s="42"/>
      <c r="M34" s="43"/>
      <c r="N34" s="43"/>
      <c r="O34" s="43"/>
      <c r="P34" s="52"/>
      <c r="Q34" s="45"/>
      <c r="R34" s="35"/>
      <c r="S34" s="35"/>
      <c r="T34" s="35"/>
      <c r="U34" s="35"/>
      <c r="V34" s="39"/>
      <c r="W34" s="42"/>
      <c r="X34" s="43"/>
      <c r="Y34" s="43"/>
      <c r="Z34" s="43"/>
      <c r="AA34" s="44" t="s">
        <v>136</v>
      </c>
      <c r="AB34" s="35">
        <v>971187.03879999521</v>
      </c>
      <c r="AC34" s="35">
        <v>1213983.798499994</v>
      </c>
      <c r="AD34" s="40" t="s">
        <v>126</v>
      </c>
      <c r="AE34" s="36" t="s">
        <v>116</v>
      </c>
      <c r="AF34" s="36"/>
      <c r="AG34" s="37" t="s">
        <v>117</v>
      </c>
      <c r="AH34" s="47"/>
      <c r="AI34" s="47"/>
      <c r="AJ34" s="47"/>
    </row>
    <row r="35" spans="1:36" s="30" customFormat="1" ht="87.75" customHeight="1" x14ac:dyDescent="0.2">
      <c r="A35" s="42"/>
      <c r="B35" s="43"/>
      <c r="C35" s="43"/>
      <c r="D35" s="43"/>
      <c r="E35" s="44" t="s">
        <v>137</v>
      </c>
      <c r="F35" s="35">
        <v>100000</v>
      </c>
      <c r="G35" s="35">
        <v>125000</v>
      </c>
      <c r="H35" s="40" t="s">
        <v>138</v>
      </c>
      <c r="I35" s="36" t="s">
        <v>116</v>
      </c>
      <c r="J35" s="36"/>
      <c r="K35" s="37" t="s">
        <v>117</v>
      </c>
      <c r="L35" s="42"/>
      <c r="M35" s="43"/>
      <c r="N35" s="43"/>
      <c r="O35" s="43"/>
      <c r="P35" s="52"/>
      <c r="Q35" s="45"/>
      <c r="R35" s="35"/>
      <c r="S35" s="35"/>
      <c r="T35" s="35"/>
      <c r="U35" s="35"/>
      <c r="V35" s="39"/>
      <c r="W35" s="42"/>
      <c r="X35" s="43"/>
      <c r="Y35" s="43"/>
      <c r="Z35" s="43"/>
      <c r="AA35" s="44"/>
      <c r="AB35" s="35"/>
      <c r="AC35" s="35"/>
      <c r="AD35" s="40"/>
      <c r="AE35" s="36"/>
      <c r="AF35" s="36"/>
      <c r="AG35" s="37"/>
      <c r="AH35" s="47"/>
      <c r="AI35" s="47"/>
    </row>
    <row r="36" spans="1:36" s="30" customFormat="1" x14ac:dyDescent="0.2">
      <c r="A36" s="42"/>
      <c r="B36" s="43"/>
      <c r="C36" s="43"/>
      <c r="D36" s="43"/>
      <c r="E36" s="44"/>
      <c r="F36" s="45"/>
      <c r="G36" s="35"/>
      <c r="H36" s="36"/>
      <c r="I36" s="35"/>
      <c r="J36" s="35"/>
      <c r="K36" s="37"/>
      <c r="L36" s="42"/>
      <c r="M36" s="43"/>
      <c r="N36" s="43"/>
      <c r="O36" s="43"/>
      <c r="P36" s="44" t="s">
        <v>139</v>
      </c>
      <c r="Q36" s="45">
        <v>212987</v>
      </c>
      <c r="R36" s="35">
        <v>266233.75</v>
      </c>
      <c r="S36" s="36" t="s">
        <v>126</v>
      </c>
      <c r="T36" s="36" t="s">
        <v>116</v>
      </c>
      <c r="U36" s="36"/>
      <c r="V36" s="37" t="s">
        <v>117</v>
      </c>
      <c r="W36" s="42"/>
      <c r="X36" s="43"/>
      <c r="Y36" s="43"/>
      <c r="Z36" s="43"/>
      <c r="AA36" s="50"/>
      <c r="AB36" s="35"/>
      <c r="AC36" s="35"/>
      <c r="AD36" s="36"/>
      <c r="AE36" s="36"/>
      <c r="AF36" s="35"/>
      <c r="AG36" s="37"/>
    </row>
    <row r="37" spans="1:36" s="30" customFormat="1" ht="51" x14ac:dyDescent="0.2">
      <c r="A37" s="42"/>
      <c r="B37" s="43"/>
      <c r="C37" s="43"/>
      <c r="D37" s="43"/>
      <c r="E37" s="44"/>
      <c r="F37" s="45"/>
      <c r="G37" s="35"/>
      <c r="H37" s="36"/>
      <c r="I37" s="35"/>
      <c r="J37" s="35"/>
      <c r="K37" s="37"/>
      <c r="L37" s="42"/>
      <c r="M37" s="43"/>
      <c r="N37" s="43"/>
      <c r="O37" s="43"/>
      <c r="P37" s="44" t="s">
        <v>140</v>
      </c>
      <c r="Q37" s="45">
        <v>144511.18000000002</v>
      </c>
      <c r="R37" s="35">
        <v>180638.97500000001</v>
      </c>
      <c r="S37" s="40" t="s">
        <v>236</v>
      </c>
      <c r="T37" s="36" t="s">
        <v>116</v>
      </c>
      <c r="U37" s="36"/>
      <c r="V37" s="37" t="s">
        <v>117</v>
      </c>
      <c r="W37" s="42"/>
      <c r="X37" s="43"/>
      <c r="Y37" s="43"/>
      <c r="Z37" s="43"/>
      <c r="AA37" s="50"/>
      <c r="AB37" s="35"/>
      <c r="AC37" s="35"/>
      <c r="AD37" s="36"/>
      <c r="AE37" s="36"/>
      <c r="AF37" s="35"/>
      <c r="AG37" s="37"/>
      <c r="AI37" s="47"/>
      <c r="AJ37" s="47"/>
    </row>
    <row r="38" spans="1:36" s="30" customFormat="1" ht="38.25" x14ac:dyDescent="0.2">
      <c r="A38" s="42"/>
      <c r="B38" s="43"/>
      <c r="C38" s="43"/>
      <c r="D38" s="43"/>
      <c r="E38" s="44"/>
      <c r="F38" s="45"/>
      <c r="G38" s="35"/>
      <c r="H38" s="36"/>
      <c r="I38" s="35"/>
      <c r="J38" s="35"/>
      <c r="K38" s="37"/>
      <c r="L38" s="42"/>
      <c r="M38" s="43"/>
      <c r="N38" s="43"/>
      <c r="O38" s="76"/>
      <c r="P38" s="44" t="s">
        <v>141</v>
      </c>
      <c r="Q38" s="45">
        <f>R38/1.25</f>
        <v>162229.62000000002</v>
      </c>
      <c r="R38" s="35">
        <v>202787.02500000002</v>
      </c>
      <c r="S38" s="40" t="s">
        <v>236</v>
      </c>
      <c r="T38" s="36" t="s">
        <v>116</v>
      </c>
      <c r="U38" s="36"/>
      <c r="V38" s="37" t="s">
        <v>117</v>
      </c>
      <c r="W38" s="42"/>
      <c r="X38" s="43"/>
      <c r="Y38" s="43"/>
      <c r="Z38" s="43"/>
      <c r="AA38" s="50"/>
      <c r="AB38" s="35"/>
      <c r="AC38" s="35"/>
      <c r="AD38" s="36"/>
      <c r="AE38" s="36"/>
      <c r="AF38" s="35"/>
      <c r="AG38" s="37"/>
      <c r="AI38" s="47"/>
      <c r="AJ38" s="47"/>
    </row>
    <row r="39" spans="1:36" s="30" customFormat="1" ht="38.25" x14ac:dyDescent="0.2">
      <c r="A39" s="42"/>
      <c r="B39" s="43"/>
      <c r="C39" s="43"/>
      <c r="D39" s="43"/>
      <c r="E39" s="44"/>
      <c r="F39" s="45"/>
      <c r="G39" s="35"/>
      <c r="H39" s="36"/>
      <c r="I39" s="35"/>
      <c r="J39" s="35"/>
      <c r="K39" s="37"/>
      <c r="L39" s="42"/>
      <c r="M39" s="43"/>
      <c r="N39" s="43"/>
      <c r="O39" s="43"/>
      <c r="P39" s="52"/>
      <c r="Q39" s="45"/>
      <c r="R39" s="35"/>
      <c r="S39" s="35"/>
      <c r="T39" s="35"/>
      <c r="U39" s="35"/>
      <c r="V39" s="39"/>
      <c r="W39" s="42"/>
      <c r="X39" s="43"/>
      <c r="Y39" s="43"/>
      <c r="Z39" s="43"/>
      <c r="AA39" s="44" t="s">
        <v>142</v>
      </c>
      <c r="AB39" s="35">
        <v>320832.8</v>
      </c>
      <c r="AC39" s="35">
        <v>378034.7</v>
      </c>
      <c r="AD39" s="40" t="s">
        <v>115</v>
      </c>
      <c r="AE39" s="36" t="s">
        <v>116</v>
      </c>
      <c r="AF39" s="36"/>
      <c r="AG39" s="37" t="s">
        <v>117</v>
      </c>
      <c r="AH39" s="47"/>
    </row>
    <row r="40" spans="1:36" s="30" customFormat="1" ht="38.25" x14ac:dyDescent="0.2">
      <c r="A40" s="42"/>
      <c r="B40" s="43"/>
      <c r="C40" s="43"/>
      <c r="D40" s="43"/>
      <c r="E40" s="44"/>
      <c r="F40" s="45"/>
      <c r="G40" s="35"/>
      <c r="H40" s="36"/>
      <c r="I40" s="35"/>
      <c r="J40" s="35"/>
      <c r="K40" s="37"/>
      <c r="L40" s="42"/>
      <c r="M40" s="43"/>
      <c r="N40" s="43"/>
      <c r="O40" s="43"/>
      <c r="P40" s="52"/>
      <c r="Q40" s="45"/>
      <c r="R40" s="35"/>
      <c r="S40" s="35"/>
      <c r="T40" s="35"/>
      <c r="U40" s="35"/>
      <c r="V40" s="39"/>
      <c r="W40" s="42"/>
      <c r="X40" s="43"/>
      <c r="Y40" s="43"/>
      <c r="Z40" s="43"/>
      <c r="AA40" s="44" t="s">
        <v>143</v>
      </c>
      <c r="AB40" s="35">
        <f>AC40/1.25</f>
        <v>3200000</v>
      </c>
      <c r="AC40" s="35">
        <v>4000000</v>
      </c>
      <c r="AD40" s="40" t="s">
        <v>115</v>
      </c>
      <c r="AE40" s="36" t="s">
        <v>116</v>
      </c>
      <c r="AF40" s="36"/>
      <c r="AG40" s="37" t="s">
        <v>117</v>
      </c>
    </row>
    <row r="41" spans="1:36" s="30" customFormat="1" ht="63.75" x14ac:dyDescent="0.2">
      <c r="A41" s="42"/>
      <c r="B41" s="43"/>
      <c r="C41" s="43"/>
      <c r="D41" s="43"/>
      <c r="E41" s="44"/>
      <c r="F41" s="45"/>
      <c r="G41" s="35"/>
      <c r="H41" s="40"/>
      <c r="I41" s="36"/>
      <c r="J41" s="36"/>
      <c r="K41" s="37"/>
      <c r="L41" s="42"/>
      <c r="M41" s="43"/>
      <c r="N41" s="43"/>
      <c r="O41" s="76"/>
      <c r="P41" s="44" t="s">
        <v>144</v>
      </c>
      <c r="Q41" s="45">
        <v>243945.1</v>
      </c>
      <c r="R41" s="35">
        <v>260154.27499999999</v>
      </c>
      <c r="S41" s="36" t="s">
        <v>126</v>
      </c>
      <c r="T41" s="36" t="s">
        <v>116</v>
      </c>
      <c r="U41" s="35"/>
      <c r="V41" s="39" t="s">
        <v>117</v>
      </c>
      <c r="W41" s="42"/>
      <c r="X41" s="43"/>
      <c r="Y41" s="43"/>
      <c r="Z41" s="43"/>
      <c r="AA41" s="50"/>
      <c r="AB41" s="35"/>
      <c r="AC41" s="35"/>
      <c r="AD41" s="36"/>
      <c r="AE41" s="36"/>
      <c r="AF41" s="35"/>
      <c r="AG41" s="37"/>
    </row>
    <row r="42" spans="1:36" s="30" customFormat="1" x14ac:dyDescent="0.2">
      <c r="A42" s="42"/>
      <c r="B42" s="43"/>
      <c r="C42" s="43"/>
      <c r="D42" s="43"/>
      <c r="E42" s="44"/>
      <c r="F42" s="45"/>
      <c r="G42" s="35"/>
      <c r="H42" s="36"/>
      <c r="I42" s="35"/>
      <c r="J42" s="35"/>
      <c r="K42" s="37"/>
      <c r="L42" s="42"/>
      <c r="M42" s="43"/>
      <c r="N42" s="43"/>
      <c r="O42" s="43"/>
      <c r="P42" s="44"/>
      <c r="Q42" s="45"/>
      <c r="R42" s="35"/>
      <c r="S42" s="40"/>
      <c r="T42" s="36"/>
      <c r="U42" s="36"/>
      <c r="V42" s="37"/>
      <c r="W42" s="42"/>
      <c r="X42" s="43"/>
      <c r="Y42" s="43"/>
      <c r="Z42" s="76"/>
      <c r="AA42" s="44" t="s">
        <v>145</v>
      </c>
      <c r="AB42" s="45">
        <v>1416878.6</v>
      </c>
      <c r="AC42" s="35">
        <v>1771098.25</v>
      </c>
      <c r="AD42" s="40" t="s">
        <v>126</v>
      </c>
      <c r="AE42" s="36" t="s">
        <v>116</v>
      </c>
      <c r="AF42" s="36"/>
      <c r="AG42" s="37" t="s">
        <v>117</v>
      </c>
    </row>
    <row r="43" spans="1:36" s="30" customFormat="1" ht="25.5" x14ac:dyDescent="0.2">
      <c r="A43" s="42"/>
      <c r="B43" s="43"/>
      <c r="C43" s="43"/>
      <c r="D43" s="43"/>
      <c r="E43" s="44"/>
      <c r="F43" s="45"/>
      <c r="G43" s="35"/>
      <c r="H43" s="36"/>
      <c r="I43" s="35"/>
      <c r="J43" s="35"/>
      <c r="K43" s="37"/>
      <c r="L43" s="42"/>
      <c r="M43" s="43"/>
      <c r="N43" s="43"/>
      <c r="O43" s="43"/>
      <c r="P43" s="44"/>
      <c r="Q43" s="45"/>
      <c r="R43" s="35"/>
      <c r="S43" s="40"/>
      <c r="T43" s="36"/>
      <c r="U43" s="36"/>
      <c r="V43" s="37"/>
      <c r="W43" s="42"/>
      <c r="X43" s="43"/>
      <c r="Y43" s="43"/>
      <c r="Z43" s="43"/>
      <c r="AA43" s="44" t="s">
        <v>146</v>
      </c>
      <c r="AB43" s="45">
        <v>310860</v>
      </c>
      <c r="AC43" s="35">
        <v>388575</v>
      </c>
      <c r="AD43" s="40" t="s">
        <v>126</v>
      </c>
      <c r="AE43" s="36" t="s">
        <v>116</v>
      </c>
      <c r="AF43" s="36"/>
      <c r="AG43" s="37" t="s">
        <v>117</v>
      </c>
    </row>
    <row r="44" spans="1:36" s="30" customFormat="1" ht="69.75" customHeight="1" x14ac:dyDescent="0.2">
      <c r="A44" s="42"/>
      <c r="B44" s="43"/>
      <c r="C44" s="43"/>
      <c r="D44" s="43"/>
      <c r="E44" s="44"/>
      <c r="F44" s="45"/>
      <c r="G44" s="35"/>
      <c r="H44" s="36"/>
      <c r="I44" s="35"/>
      <c r="J44" s="35"/>
      <c r="K44" s="37"/>
      <c r="L44" s="42"/>
      <c r="M44" s="43"/>
      <c r="N44" s="43"/>
      <c r="O44" s="43"/>
      <c r="P44" s="52"/>
      <c r="Q44" s="45"/>
      <c r="R44" s="35"/>
      <c r="S44" s="35"/>
      <c r="T44" s="35"/>
      <c r="U44" s="35"/>
      <c r="V44" s="39"/>
      <c r="W44" s="42"/>
      <c r="X44" s="43"/>
      <c r="Y44" s="43"/>
      <c r="Z44" s="43"/>
      <c r="AA44" s="44" t="s">
        <v>147</v>
      </c>
      <c r="AB44" s="35">
        <f>AC44/1.25</f>
        <v>800000</v>
      </c>
      <c r="AC44" s="35">
        <v>1000000</v>
      </c>
      <c r="AD44" s="40" t="s">
        <v>115</v>
      </c>
      <c r="AE44" s="36" t="s">
        <v>116</v>
      </c>
      <c r="AF44" s="36"/>
      <c r="AG44" s="37" t="s">
        <v>117</v>
      </c>
    </row>
    <row r="45" spans="1:36" s="30" customFormat="1" ht="99.75" customHeight="1" x14ac:dyDescent="0.2">
      <c r="A45" s="42"/>
      <c r="B45" s="43"/>
      <c r="C45" s="43"/>
      <c r="D45" s="43"/>
      <c r="E45" s="44"/>
      <c r="F45" s="45"/>
      <c r="G45" s="35"/>
      <c r="H45" s="36"/>
      <c r="I45" s="35"/>
      <c r="J45" s="35"/>
      <c r="K45" s="37"/>
      <c r="L45" s="42"/>
      <c r="M45" s="43"/>
      <c r="N45" s="43"/>
      <c r="O45" s="43"/>
      <c r="P45" s="52"/>
      <c r="Q45" s="45"/>
      <c r="R45" s="35"/>
      <c r="S45" s="35"/>
      <c r="T45" s="35"/>
      <c r="U45" s="35"/>
      <c r="V45" s="39"/>
      <c r="W45" s="42"/>
      <c r="X45" s="43"/>
      <c r="Y45" s="43"/>
      <c r="Z45" s="43"/>
      <c r="AA45" s="44" t="s">
        <v>148</v>
      </c>
      <c r="AB45" s="35">
        <f>AC45/1.25</f>
        <v>4000000</v>
      </c>
      <c r="AC45" s="35">
        <v>5000000</v>
      </c>
      <c r="AD45" s="40" t="s">
        <v>115</v>
      </c>
      <c r="AE45" s="36" t="s">
        <v>116</v>
      </c>
      <c r="AF45" s="36"/>
      <c r="AG45" s="37" t="s">
        <v>117</v>
      </c>
    </row>
    <row r="46" spans="1:36" s="30" customFormat="1" ht="25.5" x14ac:dyDescent="0.2">
      <c r="A46" s="42"/>
      <c r="B46" s="43"/>
      <c r="C46" s="43"/>
      <c r="D46" s="43"/>
      <c r="E46" s="44"/>
      <c r="F46" s="45"/>
      <c r="G46" s="35"/>
      <c r="H46" s="36"/>
      <c r="I46" s="35"/>
      <c r="J46" s="35"/>
      <c r="K46" s="37"/>
      <c r="L46" s="42"/>
      <c r="M46" s="43"/>
      <c r="N46" s="43"/>
      <c r="O46" s="43"/>
      <c r="P46" s="52"/>
      <c r="Q46" s="45"/>
      <c r="R46" s="35"/>
      <c r="S46" s="35"/>
      <c r="T46" s="35"/>
      <c r="U46" s="35"/>
      <c r="V46" s="39"/>
      <c r="W46" s="42"/>
      <c r="X46" s="43"/>
      <c r="Y46" s="43"/>
      <c r="Z46" s="43"/>
      <c r="AA46" s="44" t="s">
        <v>149</v>
      </c>
      <c r="AB46" s="35">
        <f>AC46/1.25</f>
        <v>5600000</v>
      </c>
      <c r="AC46" s="35">
        <v>7000000</v>
      </c>
      <c r="AD46" s="40" t="s">
        <v>115</v>
      </c>
      <c r="AE46" s="36" t="s">
        <v>116</v>
      </c>
      <c r="AF46" s="36"/>
      <c r="AG46" s="37" t="s">
        <v>117</v>
      </c>
      <c r="AH46" s="47"/>
    </row>
    <row r="47" spans="1:36" s="30" customFormat="1" ht="38.25" x14ac:dyDescent="0.2">
      <c r="A47" s="42"/>
      <c r="B47" s="43"/>
      <c r="C47" s="43"/>
      <c r="D47" s="43"/>
      <c r="E47" s="44"/>
      <c r="F47" s="45"/>
      <c r="G47" s="35"/>
      <c r="H47" s="36"/>
      <c r="I47" s="35"/>
      <c r="J47" s="35"/>
      <c r="K47" s="37"/>
      <c r="L47" s="42"/>
      <c r="M47" s="43"/>
      <c r="N47" s="43"/>
      <c r="O47" s="43"/>
      <c r="P47" s="52"/>
      <c r="Q47" s="45"/>
      <c r="R47" s="35"/>
      <c r="S47" s="35"/>
      <c r="T47" s="35"/>
      <c r="U47" s="35"/>
      <c r="V47" s="39"/>
      <c r="W47" s="42"/>
      <c r="X47" s="43"/>
      <c r="Y47" s="43"/>
      <c r="Z47" s="43"/>
      <c r="AA47" s="44" t="s">
        <v>150</v>
      </c>
      <c r="AB47" s="35">
        <v>536560</v>
      </c>
      <c r="AC47" s="35">
        <v>563388</v>
      </c>
      <c r="AD47" s="40" t="s">
        <v>115</v>
      </c>
      <c r="AE47" s="36" t="s">
        <v>116</v>
      </c>
      <c r="AF47" s="36"/>
      <c r="AG47" s="37" t="s">
        <v>117</v>
      </c>
    </row>
    <row r="48" spans="1:36" s="30" customFormat="1" ht="51" x14ac:dyDescent="0.2">
      <c r="A48" s="42"/>
      <c r="B48" s="43"/>
      <c r="C48" s="43"/>
      <c r="D48" s="43"/>
      <c r="E48" s="44"/>
      <c r="F48" s="45"/>
      <c r="G48" s="35"/>
      <c r="H48" s="36"/>
      <c r="I48" s="35"/>
      <c r="J48" s="35"/>
      <c r="K48" s="37"/>
      <c r="L48" s="42"/>
      <c r="M48" s="43"/>
      <c r="N48" s="43"/>
      <c r="O48" s="43"/>
      <c r="P48" s="52"/>
      <c r="Q48" s="45"/>
      <c r="R48" s="35"/>
      <c r="S48" s="35"/>
      <c r="T48" s="35"/>
      <c r="U48" s="35"/>
      <c r="V48" s="39"/>
      <c r="W48" s="42"/>
      <c r="X48" s="43"/>
      <c r="Y48" s="43"/>
      <c r="Z48" s="43"/>
      <c r="AA48" s="44" t="s">
        <v>151</v>
      </c>
      <c r="AB48" s="35">
        <v>300000</v>
      </c>
      <c r="AC48" s="35">
        <f>AB48*1.25</f>
        <v>375000</v>
      </c>
      <c r="AD48" s="40" t="s">
        <v>115</v>
      </c>
      <c r="AE48" s="36" t="s">
        <v>116</v>
      </c>
      <c r="AF48" s="36"/>
      <c r="AG48" s="37" t="s">
        <v>117</v>
      </c>
    </row>
    <row r="49" spans="1:36" s="30" customFormat="1" ht="51" x14ac:dyDescent="0.2">
      <c r="A49" s="42"/>
      <c r="B49" s="43"/>
      <c r="C49" s="43"/>
      <c r="D49" s="43"/>
      <c r="E49" s="44"/>
      <c r="F49" s="45"/>
      <c r="G49" s="35"/>
      <c r="H49" s="36"/>
      <c r="I49" s="35"/>
      <c r="J49" s="35"/>
      <c r="K49" s="37"/>
      <c r="L49" s="42"/>
      <c r="M49" s="43"/>
      <c r="N49" s="43"/>
      <c r="O49" s="43"/>
      <c r="P49" s="44"/>
      <c r="Q49" s="45"/>
      <c r="R49" s="35"/>
      <c r="S49" s="40"/>
      <c r="T49" s="36"/>
      <c r="U49" s="36"/>
      <c r="V49" s="37"/>
      <c r="W49" s="42"/>
      <c r="X49" s="43"/>
      <c r="Y49" s="43"/>
      <c r="Z49" s="43"/>
      <c r="AA49" s="44" t="s">
        <v>152</v>
      </c>
      <c r="AB49" s="45">
        <v>400307.92000000004</v>
      </c>
      <c r="AC49" s="35">
        <v>431672.81</v>
      </c>
      <c r="AD49" s="40" t="s">
        <v>126</v>
      </c>
      <c r="AE49" s="36" t="s">
        <v>116</v>
      </c>
      <c r="AF49" s="36"/>
      <c r="AG49" s="37" t="s">
        <v>117</v>
      </c>
    </row>
    <row r="50" spans="1:36" s="30" customFormat="1" ht="90.75" customHeight="1" x14ac:dyDescent="0.2">
      <c r="A50" s="42"/>
      <c r="B50" s="43"/>
      <c r="C50" s="43"/>
      <c r="D50" s="43"/>
      <c r="E50" s="44"/>
      <c r="F50" s="45"/>
      <c r="G50" s="35"/>
      <c r="H50" s="36"/>
      <c r="I50" s="35"/>
      <c r="J50" s="35"/>
      <c r="K50" s="37"/>
      <c r="L50" s="42"/>
      <c r="M50" s="43"/>
      <c r="N50" s="43"/>
      <c r="O50" s="43"/>
      <c r="P50" s="52"/>
      <c r="Q50" s="45"/>
      <c r="R50" s="35"/>
      <c r="S50" s="35"/>
      <c r="T50" s="35"/>
      <c r="U50" s="35"/>
      <c r="V50" s="39"/>
      <c r="W50" s="42"/>
      <c r="X50" s="43"/>
      <c r="Y50" s="43"/>
      <c r="Z50" s="43"/>
      <c r="AA50" s="69" t="s">
        <v>153</v>
      </c>
      <c r="AB50" s="35">
        <v>787158.63</v>
      </c>
      <c r="AC50" s="35">
        <v>983948.29</v>
      </c>
      <c r="AD50" s="40" t="s">
        <v>115</v>
      </c>
      <c r="AE50" s="36" t="s">
        <v>116</v>
      </c>
      <c r="AF50" s="36"/>
      <c r="AG50" s="37" t="s">
        <v>117</v>
      </c>
      <c r="AH50" s="47"/>
      <c r="AI50" s="47"/>
    </row>
    <row r="51" spans="1:36" s="30" customFormat="1" ht="81.75" customHeight="1" x14ac:dyDescent="0.2">
      <c r="A51" s="42"/>
      <c r="B51" s="43"/>
      <c r="C51" s="43"/>
      <c r="D51" s="43"/>
      <c r="E51" s="44"/>
      <c r="F51" s="45"/>
      <c r="G51" s="35"/>
      <c r="H51" s="36"/>
      <c r="I51" s="35"/>
      <c r="J51" s="35"/>
      <c r="K51" s="37"/>
      <c r="L51" s="42"/>
      <c r="M51" s="43"/>
      <c r="N51" s="43"/>
      <c r="O51" s="43"/>
      <c r="P51" s="69" t="s">
        <v>154</v>
      </c>
      <c r="Q51" s="35">
        <v>125000</v>
      </c>
      <c r="R51" s="35">
        <v>158522.78</v>
      </c>
      <c r="S51" s="40" t="s">
        <v>236</v>
      </c>
      <c r="T51" s="36" t="s">
        <v>116</v>
      </c>
      <c r="U51" s="36"/>
      <c r="V51" s="37" t="s">
        <v>117</v>
      </c>
      <c r="W51" s="42"/>
      <c r="X51" s="55"/>
      <c r="Y51" s="43"/>
      <c r="Z51" s="43"/>
      <c r="AA51" s="69"/>
      <c r="AB51" s="35"/>
      <c r="AC51" s="35"/>
      <c r="AD51" s="40"/>
      <c r="AE51" s="36"/>
      <c r="AF51" s="36"/>
      <c r="AG51" s="37"/>
      <c r="AH51" s="47"/>
      <c r="AI51" s="64"/>
      <c r="AJ51" s="64"/>
    </row>
    <row r="52" spans="1:36" s="30" customFormat="1" ht="76.5" x14ac:dyDescent="0.2">
      <c r="A52" s="42"/>
      <c r="B52" s="43"/>
      <c r="C52" s="43"/>
      <c r="D52" s="43"/>
      <c r="E52" s="44"/>
      <c r="F52" s="45"/>
      <c r="G52" s="35"/>
      <c r="H52" s="36"/>
      <c r="I52" s="35"/>
      <c r="J52" s="35"/>
      <c r="K52" s="37"/>
      <c r="L52" s="42"/>
      <c r="M52" s="43"/>
      <c r="N52" s="43"/>
      <c r="O52" s="43"/>
      <c r="P52" s="52"/>
      <c r="Q52" s="45"/>
      <c r="R52" s="35"/>
      <c r="S52" s="35"/>
      <c r="T52" s="35"/>
      <c r="U52" s="35"/>
      <c r="V52" s="39"/>
      <c r="W52" s="42"/>
      <c r="X52" s="43"/>
      <c r="Y52" s="43"/>
      <c r="Z52" s="43"/>
      <c r="AA52" s="69" t="s">
        <v>155</v>
      </c>
      <c r="AB52" s="35">
        <v>639562</v>
      </c>
      <c r="AC52" s="35">
        <v>682746.49999999988</v>
      </c>
      <c r="AD52" s="36" t="s">
        <v>126</v>
      </c>
      <c r="AE52" s="36" t="s">
        <v>116</v>
      </c>
      <c r="AF52" s="36"/>
      <c r="AG52" s="37" t="s">
        <v>117</v>
      </c>
      <c r="AH52" s="47"/>
      <c r="AI52" s="47"/>
    </row>
    <row r="53" spans="1:36" s="30" customFormat="1" ht="81" customHeight="1" x14ac:dyDescent="0.2">
      <c r="A53" s="42"/>
      <c r="B53" s="43"/>
      <c r="C53" s="43"/>
      <c r="D53" s="43"/>
      <c r="E53" s="44"/>
      <c r="F53" s="45"/>
      <c r="G53" s="35"/>
      <c r="H53" s="36"/>
      <c r="I53" s="35"/>
      <c r="J53" s="35"/>
      <c r="K53" s="37"/>
      <c r="L53" s="42"/>
      <c r="M53" s="43"/>
      <c r="N53" s="43"/>
      <c r="O53" s="43"/>
      <c r="P53" s="52"/>
      <c r="Q53" s="45"/>
      <c r="R53" s="35"/>
      <c r="S53" s="35"/>
      <c r="T53" s="35"/>
      <c r="U53" s="35"/>
      <c r="V53" s="39"/>
      <c r="W53" s="42"/>
      <c r="X53" s="43"/>
      <c r="Y53" s="43"/>
      <c r="Z53" s="43"/>
      <c r="AA53" s="70" t="s">
        <v>156</v>
      </c>
      <c r="AB53" s="35">
        <v>685286.5</v>
      </c>
      <c r="AC53" s="35">
        <v>728978.63</v>
      </c>
      <c r="AD53" s="40" t="s">
        <v>115</v>
      </c>
      <c r="AE53" s="36" t="s">
        <v>116</v>
      </c>
      <c r="AF53" s="36"/>
      <c r="AG53" s="37" t="s">
        <v>117</v>
      </c>
      <c r="AI53" s="71"/>
    </row>
    <row r="54" spans="1:36" s="30" customFormat="1" ht="63.75" x14ac:dyDescent="0.2">
      <c r="A54" s="42"/>
      <c r="B54" s="43"/>
      <c r="C54" s="43"/>
      <c r="D54" s="43"/>
      <c r="E54" s="44"/>
      <c r="F54" s="45"/>
      <c r="G54" s="35"/>
      <c r="H54" s="36"/>
      <c r="I54" s="35"/>
      <c r="J54" s="35"/>
      <c r="K54" s="37"/>
      <c r="L54" s="42"/>
      <c r="M54" s="43"/>
      <c r="N54" s="43"/>
      <c r="O54" s="43"/>
      <c r="P54" s="52"/>
      <c r="Q54" s="45"/>
      <c r="R54" s="35"/>
      <c r="S54" s="35"/>
      <c r="T54" s="35"/>
      <c r="U54" s="35"/>
      <c r="V54" s="39"/>
      <c r="W54" s="42"/>
      <c r="X54" s="55"/>
      <c r="Y54" s="43"/>
      <c r="Z54" s="43"/>
      <c r="AA54" s="70" t="s">
        <v>157</v>
      </c>
      <c r="AB54" s="35">
        <v>1200000</v>
      </c>
      <c r="AC54" s="35">
        <v>1500000</v>
      </c>
      <c r="AD54" s="40" t="s">
        <v>158</v>
      </c>
      <c r="AE54" s="36" t="s">
        <v>116</v>
      </c>
      <c r="AF54" s="36"/>
      <c r="AG54" s="37" t="s">
        <v>117</v>
      </c>
      <c r="AI54" s="71"/>
    </row>
    <row r="55" spans="1:36" s="30" customFormat="1" ht="38.25" x14ac:dyDescent="0.2">
      <c r="A55" s="42"/>
      <c r="B55" s="43"/>
      <c r="C55" s="43"/>
      <c r="D55" s="43"/>
      <c r="E55" s="44"/>
      <c r="F55" s="45"/>
      <c r="G55" s="35"/>
      <c r="H55" s="36"/>
      <c r="I55" s="35"/>
      <c r="J55" s="35"/>
      <c r="K55" s="37"/>
      <c r="L55" s="42"/>
      <c r="M55" s="43"/>
      <c r="N55" s="43"/>
      <c r="O55" s="43"/>
      <c r="P55" s="52"/>
      <c r="Q55" s="45"/>
      <c r="R55" s="35"/>
      <c r="S55" s="35"/>
      <c r="T55" s="35"/>
      <c r="U55" s="35"/>
      <c r="V55" s="39"/>
      <c r="W55" s="42"/>
      <c r="X55" s="43"/>
      <c r="Y55" s="43"/>
      <c r="Z55" s="43"/>
      <c r="AA55" s="70" t="s">
        <v>159</v>
      </c>
      <c r="AB55" s="35">
        <v>750000</v>
      </c>
      <c r="AC55" s="35">
        <v>937500</v>
      </c>
      <c r="AD55" s="40" t="s">
        <v>115</v>
      </c>
      <c r="AE55" s="36" t="s">
        <v>116</v>
      </c>
      <c r="AF55" s="36"/>
      <c r="AG55" s="37" t="s">
        <v>117</v>
      </c>
      <c r="AI55" s="71"/>
    </row>
    <row r="56" spans="1:36" s="30" customFormat="1" ht="25.5" x14ac:dyDescent="0.2">
      <c r="A56" s="42">
        <v>10</v>
      </c>
      <c r="B56" s="43" t="s">
        <v>19</v>
      </c>
      <c r="C56" s="43">
        <v>32221014</v>
      </c>
      <c r="D56" s="43"/>
      <c r="E56" s="44"/>
      <c r="F56" s="45"/>
      <c r="G56" s="35"/>
      <c r="H56" s="36"/>
      <c r="I56" s="35"/>
      <c r="J56" s="35"/>
      <c r="K56" s="37"/>
      <c r="L56" s="42">
        <v>10</v>
      </c>
      <c r="M56" s="43" t="s">
        <v>19</v>
      </c>
      <c r="N56" s="43">
        <v>32221014</v>
      </c>
      <c r="O56" s="43"/>
      <c r="P56" s="52"/>
      <c r="Q56" s="45"/>
      <c r="R56" s="35"/>
      <c r="S56" s="35"/>
      <c r="T56" s="35"/>
      <c r="U56" s="35"/>
      <c r="V56" s="39"/>
      <c r="W56" s="42">
        <v>10</v>
      </c>
      <c r="X56" s="43" t="s">
        <v>19</v>
      </c>
      <c r="Y56" s="43">
        <v>32221014</v>
      </c>
      <c r="Z56" s="43"/>
      <c r="AA56" s="44" t="s">
        <v>160</v>
      </c>
      <c r="AB56" s="35">
        <f>SUM(AB57)</f>
        <v>2000000</v>
      </c>
      <c r="AC56" s="35">
        <f>SUM(AC57)</f>
        <v>2500000</v>
      </c>
      <c r="AD56" s="36"/>
      <c r="AE56" s="36"/>
      <c r="AF56" s="35"/>
      <c r="AG56" s="37"/>
    </row>
    <row r="57" spans="1:36" s="30" customFormat="1" ht="25.5" x14ac:dyDescent="0.2">
      <c r="A57" s="42"/>
      <c r="B57" s="43"/>
      <c r="C57" s="43"/>
      <c r="D57" s="43"/>
      <c r="E57" s="44"/>
      <c r="F57" s="45"/>
      <c r="G57" s="35"/>
      <c r="H57" s="36"/>
      <c r="I57" s="35"/>
      <c r="J57" s="35"/>
      <c r="K57" s="37"/>
      <c r="L57" s="42"/>
      <c r="M57" s="43"/>
      <c r="N57" s="43"/>
      <c r="O57" s="43"/>
      <c r="P57" s="52"/>
      <c r="Q57" s="45"/>
      <c r="R57" s="35"/>
      <c r="S57" s="35"/>
      <c r="T57" s="35"/>
      <c r="U57" s="35"/>
      <c r="V57" s="39"/>
      <c r="W57" s="42"/>
      <c r="X57" s="43"/>
      <c r="Y57" s="43"/>
      <c r="Z57" s="43"/>
      <c r="AA57" s="44" t="s">
        <v>161</v>
      </c>
      <c r="AB57" s="35">
        <f>AC57/1.25</f>
        <v>2000000</v>
      </c>
      <c r="AC57" s="35">
        <v>2500000</v>
      </c>
      <c r="AD57" s="40" t="s">
        <v>115</v>
      </c>
      <c r="AE57" s="36" t="s">
        <v>116</v>
      </c>
      <c r="AF57" s="36"/>
      <c r="AG57" s="37" t="s">
        <v>117</v>
      </c>
    </row>
    <row r="58" spans="1:36" s="30" customFormat="1" x14ac:dyDescent="0.2">
      <c r="A58" s="42">
        <v>11</v>
      </c>
      <c r="B58" s="43" t="s">
        <v>20</v>
      </c>
      <c r="C58" s="43">
        <v>32221015</v>
      </c>
      <c r="D58" s="43"/>
      <c r="E58" s="44"/>
      <c r="F58" s="45"/>
      <c r="G58" s="35"/>
      <c r="H58" s="36"/>
      <c r="I58" s="35"/>
      <c r="J58" s="35"/>
      <c r="K58" s="37"/>
      <c r="L58" s="42">
        <v>11</v>
      </c>
      <c r="M58" s="43" t="s">
        <v>20</v>
      </c>
      <c r="N58" s="43">
        <v>32221015</v>
      </c>
      <c r="O58" s="43"/>
      <c r="P58" s="52"/>
      <c r="Q58" s="45"/>
      <c r="R58" s="35"/>
      <c r="S58" s="35"/>
      <c r="T58" s="35"/>
      <c r="U58" s="35"/>
      <c r="V58" s="39"/>
      <c r="W58" s="42">
        <v>11</v>
      </c>
      <c r="X58" s="43" t="s">
        <v>20</v>
      </c>
      <c r="Y58" s="43">
        <v>32221015</v>
      </c>
      <c r="Z58" s="43"/>
      <c r="AA58" s="44" t="s">
        <v>22</v>
      </c>
      <c r="AB58" s="35">
        <f>AC58/1.05</f>
        <v>5238095.2380952379</v>
      </c>
      <c r="AC58" s="35">
        <v>5500000</v>
      </c>
      <c r="AD58" s="36" t="s">
        <v>126</v>
      </c>
      <c r="AE58" s="36" t="s">
        <v>116</v>
      </c>
      <c r="AF58" s="36"/>
      <c r="AG58" s="37" t="s">
        <v>117</v>
      </c>
    </row>
    <row r="59" spans="1:36" s="30" customFormat="1" ht="25.5" x14ac:dyDescent="0.2">
      <c r="A59" s="42">
        <v>12</v>
      </c>
      <c r="B59" s="43" t="s">
        <v>21</v>
      </c>
      <c r="C59" s="43">
        <v>32221016</v>
      </c>
      <c r="D59" s="43"/>
      <c r="E59" s="44"/>
      <c r="F59" s="45"/>
      <c r="G59" s="35"/>
      <c r="H59" s="36"/>
      <c r="I59" s="35"/>
      <c r="J59" s="35"/>
      <c r="K59" s="37"/>
      <c r="L59" s="42">
        <v>12</v>
      </c>
      <c r="M59" s="43" t="s">
        <v>21</v>
      </c>
      <c r="N59" s="43">
        <v>32221016</v>
      </c>
      <c r="O59" s="43"/>
      <c r="P59" s="52"/>
      <c r="Q59" s="45"/>
      <c r="R59" s="35"/>
      <c r="S59" s="35"/>
      <c r="T59" s="35"/>
      <c r="U59" s="35"/>
      <c r="V59" s="39"/>
      <c r="W59" s="42">
        <v>12</v>
      </c>
      <c r="X59" s="43" t="s">
        <v>21</v>
      </c>
      <c r="Y59" s="43">
        <v>32221016</v>
      </c>
      <c r="Z59" s="43"/>
      <c r="AA59" s="44" t="s">
        <v>99</v>
      </c>
      <c r="AB59" s="35">
        <f>SUM(AB60)</f>
        <v>2000000</v>
      </c>
      <c r="AC59" s="35">
        <f>SUM(AC60)</f>
        <v>2500000</v>
      </c>
      <c r="AD59" s="36"/>
      <c r="AE59" s="36"/>
      <c r="AF59" s="35"/>
      <c r="AG59" s="37"/>
    </row>
    <row r="60" spans="1:36" s="30" customFormat="1" ht="38.25" x14ac:dyDescent="0.2">
      <c r="A60" s="42"/>
      <c r="B60" s="43"/>
      <c r="C60" s="43"/>
      <c r="D60" s="43"/>
      <c r="E60" s="44"/>
      <c r="F60" s="45"/>
      <c r="G60" s="35"/>
      <c r="H60" s="36"/>
      <c r="I60" s="35"/>
      <c r="J60" s="35"/>
      <c r="K60" s="37"/>
      <c r="L60" s="42"/>
      <c r="M60" s="43"/>
      <c r="N60" s="43"/>
      <c r="O60" s="43"/>
      <c r="P60" s="52"/>
      <c r="Q60" s="45"/>
      <c r="R60" s="35"/>
      <c r="S60" s="35"/>
      <c r="T60" s="35"/>
      <c r="U60" s="35"/>
      <c r="V60" s="39"/>
      <c r="W60" s="42"/>
      <c r="X60" s="43"/>
      <c r="Y60" s="43"/>
      <c r="Z60" s="43"/>
      <c r="AA60" s="44" t="s">
        <v>162</v>
      </c>
      <c r="AB60" s="35">
        <f>AC60/1.25</f>
        <v>2000000</v>
      </c>
      <c r="AC60" s="35">
        <v>2500000</v>
      </c>
      <c r="AD60" s="40" t="s">
        <v>115</v>
      </c>
      <c r="AE60" s="36" t="s">
        <v>116</v>
      </c>
      <c r="AF60" s="36"/>
      <c r="AG60" s="37" t="s">
        <v>117</v>
      </c>
    </row>
    <row r="61" spans="1:36" s="30" customFormat="1" ht="28.5" customHeight="1" x14ac:dyDescent="0.2">
      <c r="A61" s="42">
        <v>13</v>
      </c>
      <c r="B61" s="43" t="s">
        <v>23</v>
      </c>
      <c r="C61" s="43">
        <v>32221017</v>
      </c>
      <c r="D61" s="43"/>
      <c r="E61" s="44"/>
      <c r="F61" s="45"/>
      <c r="G61" s="35"/>
      <c r="H61" s="36"/>
      <c r="I61" s="35"/>
      <c r="J61" s="35"/>
      <c r="K61" s="37"/>
      <c r="L61" s="42">
        <v>13</v>
      </c>
      <c r="M61" s="43" t="s">
        <v>23</v>
      </c>
      <c r="N61" s="43">
        <v>32221017</v>
      </c>
      <c r="O61" s="43"/>
      <c r="P61" s="52"/>
      <c r="Q61" s="45"/>
      <c r="R61" s="35"/>
      <c r="S61" s="35"/>
      <c r="T61" s="35"/>
      <c r="U61" s="35"/>
      <c r="V61" s="39"/>
      <c r="W61" s="42">
        <v>13</v>
      </c>
      <c r="X61" s="43" t="s">
        <v>23</v>
      </c>
      <c r="Y61" s="43">
        <v>32221017</v>
      </c>
      <c r="Z61" s="43"/>
      <c r="AA61" s="44" t="s">
        <v>100</v>
      </c>
      <c r="AB61" s="35">
        <f>SUM(Q62,AB63)</f>
        <v>3200000</v>
      </c>
      <c r="AC61" s="35">
        <f>SUM(R62,AC63)</f>
        <v>4000000</v>
      </c>
      <c r="AD61" s="36"/>
      <c r="AE61" s="36"/>
      <c r="AF61" s="35"/>
      <c r="AG61" s="37"/>
      <c r="AH61" s="47"/>
    </row>
    <row r="62" spans="1:36" s="30" customFormat="1" ht="58.5" customHeight="1" x14ac:dyDescent="0.2">
      <c r="A62" s="42"/>
      <c r="B62" s="43"/>
      <c r="C62" s="43"/>
      <c r="D62" s="43"/>
      <c r="E62" s="44"/>
      <c r="F62" s="45"/>
      <c r="G62" s="35"/>
      <c r="H62" s="36"/>
      <c r="I62" s="35"/>
      <c r="J62" s="35"/>
      <c r="K62" s="37"/>
      <c r="L62" s="42"/>
      <c r="M62" s="43"/>
      <c r="N62" s="43"/>
      <c r="O62" s="43"/>
      <c r="P62" s="74" t="s">
        <v>118</v>
      </c>
      <c r="Q62" s="45">
        <v>1358480</v>
      </c>
      <c r="R62" s="35">
        <v>1698100</v>
      </c>
      <c r="S62" s="35"/>
      <c r="T62" s="35"/>
      <c r="U62" s="35"/>
      <c r="V62" s="39"/>
      <c r="W62" s="54"/>
      <c r="X62" s="55"/>
      <c r="Y62" s="43"/>
      <c r="Z62" s="55"/>
      <c r="AA62" s="44"/>
      <c r="AB62" s="35"/>
      <c r="AC62" s="35"/>
      <c r="AD62" s="36"/>
      <c r="AE62" s="36"/>
      <c r="AF62" s="36"/>
      <c r="AG62" s="37"/>
      <c r="AH62" s="72"/>
      <c r="AJ62" s="47"/>
    </row>
    <row r="63" spans="1:36" s="30" customFormat="1" ht="81.75" customHeight="1" x14ac:dyDescent="0.2">
      <c r="A63" s="42"/>
      <c r="B63" s="43"/>
      <c r="C63" s="43"/>
      <c r="D63" s="43"/>
      <c r="E63" s="44"/>
      <c r="F63" s="45"/>
      <c r="G63" s="35"/>
      <c r="H63" s="36"/>
      <c r="I63" s="35"/>
      <c r="J63" s="35"/>
      <c r="K63" s="37"/>
      <c r="L63" s="42"/>
      <c r="M63" s="43"/>
      <c r="N63" s="43"/>
      <c r="O63" s="43"/>
      <c r="P63" s="52"/>
      <c r="Q63" s="45"/>
      <c r="R63" s="35"/>
      <c r="S63" s="35"/>
      <c r="T63" s="35"/>
      <c r="U63" s="35"/>
      <c r="V63" s="39"/>
      <c r="W63" s="42"/>
      <c r="X63" s="43"/>
      <c r="Y63" s="43"/>
      <c r="Z63" s="55"/>
      <c r="AA63" s="44" t="s">
        <v>163</v>
      </c>
      <c r="AB63" s="35">
        <v>1841520</v>
      </c>
      <c r="AC63" s="35">
        <v>2301900</v>
      </c>
      <c r="AD63" s="40" t="s">
        <v>115</v>
      </c>
      <c r="AE63" s="36" t="s">
        <v>116</v>
      </c>
      <c r="AF63" s="36"/>
      <c r="AG63" s="37" t="s">
        <v>117</v>
      </c>
    </row>
    <row r="64" spans="1:36" s="30" customFormat="1" x14ac:dyDescent="0.2">
      <c r="A64" s="42">
        <v>14</v>
      </c>
      <c r="B64" s="43" t="s">
        <v>24</v>
      </c>
      <c r="C64" s="43">
        <v>32221050</v>
      </c>
      <c r="D64" s="43"/>
      <c r="E64" s="44"/>
      <c r="F64" s="45"/>
      <c r="G64" s="35"/>
      <c r="H64" s="49"/>
      <c r="I64" s="62"/>
      <c r="J64" s="62"/>
      <c r="K64" s="63"/>
      <c r="L64" s="42">
        <v>14</v>
      </c>
      <c r="M64" s="43" t="s">
        <v>24</v>
      </c>
      <c r="N64" s="43">
        <v>32221050</v>
      </c>
      <c r="O64" s="43"/>
      <c r="P64" s="52" t="s">
        <v>28</v>
      </c>
      <c r="Q64" s="45">
        <f>R64/1.25</f>
        <v>120000</v>
      </c>
      <c r="R64" s="35">
        <v>150000</v>
      </c>
      <c r="S64" s="35" t="s">
        <v>236</v>
      </c>
      <c r="T64" s="35" t="s">
        <v>116</v>
      </c>
      <c r="U64" s="35"/>
      <c r="V64" s="39" t="s">
        <v>117</v>
      </c>
      <c r="W64" s="42">
        <v>14</v>
      </c>
      <c r="X64" s="43" t="s">
        <v>24</v>
      </c>
      <c r="Y64" s="43">
        <v>32221050</v>
      </c>
      <c r="Z64" s="43"/>
      <c r="AA64" s="50"/>
      <c r="AB64" s="35"/>
      <c r="AC64" s="35"/>
      <c r="AD64" s="36"/>
      <c r="AE64" s="36"/>
      <c r="AF64" s="35"/>
      <c r="AG64" s="37"/>
    </row>
    <row r="65" spans="1:35" s="30" customFormat="1" x14ac:dyDescent="0.2">
      <c r="A65" s="42">
        <v>15</v>
      </c>
      <c r="B65" s="43" t="s">
        <v>25</v>
      </c>
      <c r="C65" s="43">
        <v>32221060</v>
      </c>
      <c r="D65" s="43"/>
      <c r="E65" s="44"/>
      <c r="F65" s="45"/>
      <c r="G65" s="35"/>
      <c r="H65" s="36"/>
      <c r="I65" s="35"/>
      <c r="J65" s="35"/>
      <c r="K65" s="37"/>
      <c r="L65" s="42">
        <v>15</v>
      </c>
      <c r="M65" s="43" t="s">
        <v>25</v>
      </c>
      <c r="N65" s="43">
        <v>32221060</v>
      </c>
      <c r="O65" s="43"/>
      <c r="P65" s="52"/>
      <c r="Q65" s="45"/>
      <c r="R65" s="35"/>
      <c r="S65" s="35"/>
      <c r="T65" s="35"/>
      <c r="U65" s="35"/>
      <c r="V65" s="39"/>
      <c r="W65" s="42">
        <v>15</v>
      </c>
      <c r="X65" s="43" t="s">
        <v>25</v>
      </c>
      <c r="Y65" s="43">
        <v>32221060</v>
      </c>
      <c r="Z65" s="43"/>
      <c r="AA65" s="44" t="s">
        <v>30</v>
      </c>
      <c r="AB65" s="35">
        <f>SUM(AB66:AB71)</f>
        <v>26666667</v>
      </c>
      <c r="AC65" s="35">
        <f>SUM(AC66:AC71)</f>
        <v>28000000</v>
      </c>
      <c r="AD65" s="36"/>
      <c r="AE65" s="36"/>
      <c r="AF65" s="35"/>
      <c r="AG65" s="37"/>
      <c r="AI65" s="47"/>
    </row>
    <row r="66" spans="1:35" s="30" customFormat="1" x14ac:dyDescent="0.2">
      <c r="A66" s="42"/>
      <c r="B66" s="43"/>
      <c r="C66" s="43"/>
      <c r="D66" s="43"/>
      <c r="E66" s="44"/>
      <c r="F66" s="45"/>
      <c r="G66" s="35"/>
      <c r="H66" s="36"/>
      <c r="I66" s="35"/>
      <c r="J66" s="35"/>
      <c r="K66" s="37"/>
      <c r="L66" s="42"/>
      <c r="M66" s="43"/>
      <c r="N66" s="43"/>
      <c r="O66" s="43"/>
      <c r="P66" s="52"/>
      <c r="Q66" s="45"/>
      <c r="R66" s="35"/>
      <c r="S66" s="35"/>
      <c r="T66" s="35"/>
      <c r="U66" s="35"/>
      <c r="V66" s="39"/>
      <c r="W66" s="42"/>
      <c r="X66" s="43"/>
      <c r="Y66" s="43"/>
      <c r="Z66" s="43"/>
      <c r="AA66" s="44" t="s">
        <v>164</v>
      </c>
      <c r="AB66" s="35">
        <v>540000</v>
      </c>
      <c r="AC66" s="35">
        <v>567000</v>
      </c>
      <c r="AD66" s="36" t="s">
        <v>126</v>
      </c>
      <c r="AE66" s="36" t="s">
        <v>116</v>
      </c>
      <c r="AF66" s="36"/>
      <c r="AG66" s="37" t="s">
        <v>117</v>
      </c>
      <c r="AH66" s="47"/>
    </row>
    <row r="67" spans="1:35" s="30" customFormat="1" ht="25.5" x14ac:dyDescent="0.2">
      <c r="A67" s="42"/>
      <c r="B67" s="43"/>
      <c r="C67" s="43"/>
      <c r="D67" s="43"/>
      <c r="E67" s="44"/>
      <c r="F67" s="45"/>
      <c r="G67" s="35"/>
      <c r="H67" s="36"/>
      <c r="I67" s="35"/>
      <c r="J67" s="35"/>
      <c r="K67" s="37"/>
      <c r="L67" s="42"/>
      <c r="M67" s="43"/>
      <c r="N67" s="43"/>
      <c r="O67" s="43"/>
      <c r="P67" s="52"/>
      <c r="Q67" s="45"/>
      <c r="R67" s="35"/>
      <c r="S67" s="35"/>
      <c r="T67" s="35"/>
      <c r="U67" s="35"/>
      <c r="V67" s="39"/>
      <c r="W67" s="42"/>
      <c r="X67" s="43"/>
      <c r="Y67" s="43"/>
      <c r="Z67" s="43"/>
      <c r="AA67" s="44" t="s">
        <v>165</v>
      </c>
      <c r="AB67" s="35">
        <v>2635061.3657142846</v>
      </c>
      <c r="AC67" s="35">
        <v>2764414.4365000017</v>
      </c>
      <c r="AD67" s="36" t="s">
        <v>126</v>
      </c>
      <c r="AE67" s="36" t="s">
        <v>116</v>
      </c>
      <c r="AF67" s="36"/>
      <c r="AG67" s="37" t="s">
        <v>117</v>
      </c>
      <c r="AH67" s="47"/>
    </row>
    <row r="68" spans="1:35" s="30" customFormat="1" ht="38.25" x14ac:dyDescent="0.2">
      <c r="A68" s="42"/>
      <c r="B68" s="43"/>
      <c r="C68" s="43"/>
      <c r="D68" s="43"/>
      <c r="E68" s="44"/>
      <c r="F68" s="45"/>
      <c r="G68" s="35"/>
      <c r="H68" s="36"/>
      <c r="I68" s="35"/>
      <c r="J68" s="35"/>
      <c r="K68" s="37"/>
      <c r="L68" s="42"/>
      <c r="M68" s="43"/>
      <c r="N68" s="43"/>
      <c r="O68" s="43"/>
      <c r="P68" s="52"/>
      <c r="Q68" s="45"/>
      <c r="R68" s="35"/>
      <c r="S68" s="35"/>
      <c r="T68" s="35"/>
      <c r="U68" s="35"/>
      <c r="V68" s="39"/>
      <c r="W68" s="42"/>
      <c r="X68" s="55"/>
      <c r="Y68" s="55"/>
      <c r="Z68" s="43"/>
      <c r="AA68" s="73" t="s">
        <v>166</v>
      </c>
      <c r="AB68" s="35">
        <v>2651162.65</v>
      </c>
      <c r="AC68" s="35">
        <v>2783720.78</v>
      </c>
      <c r="AD68" s="36" t="s">
        <v>126</v>
      </c>
      <c r="AE68" s="36" t="s">
        <v>116</v>
      </c>
      <c r="AF68" s="36"/>
      <c r="AG68" s="37" t="s">
        <v>117</v>
      </c>
      <c r="AH68" s="47"/>
      <c r="AI68" s="47"/>
    </row>
    <row r="69" spans="1:35" s="30" customFormat="1" ht="99.75" customHeight="1" x14ac:dyDescent="0.2">
      <c r="A69" s="42"/>
      <c r="B69" s="43"/>
      <c r="C69" s="43"/>
      <c r="D69" s="43"/>
      <c r="E69" s="44"/>
      <c r="F69" s="45"/>
      <c r="G69" s="35"/>
      <c r="H69" s="36"/>
      <c r="I69" s="35"/>
      <c r="J69" s="35"/>
      <c r="K69" s="37"/>
      <c r="L69" s="42"/>
      <c r="M69" s="43"/>
      <c r="N69" s="43"/>
      <c r="O69" s="43"/>
      <c r="P69" s="52"/>
      <c r="Q69" s="45"/>
      <c r="R69" s="35"/>
      <c r="S69" s="35"/>
      <c r="T69" s="35"/>
      <c r="U69" s="35"/>
      <c r="V69" s="39"/>
      <c r="W69" s="42"/>
      <c r="X69" s="55"/>
      <c r="Y69" s="55"/>
      <c r="Z69" s="43"/>
      <c r="AA69" s="138" t="s">
        <v>217</v>
      </c>
      <c r="AB69" s="35">
        <v>3874620</v>
      </c>
      <c r="AC69" s="35">
        <v>4068351</v>
      </c>
      <c r="AD69" s="40" t="s">
        <v>126</v>
      </c>
      <c r="AE69" s="36" t="s">
        <v>116</v>
      </c>
      <c r="AF69" s="36"/>
      <c r="AG69" s="37" t="s">
        <v>117</v>
      </c>
      <c r="AH69" s="47"/>
      <c r="AI69" s="47"/>
    </row>
    <row r="70" spans="1:35" s="30" customFormat="1" ht="99.75" customHeight="1" x14ac:dyDescent="0.2">
      <c r="A70" s="42"/>
      <c r="B70" s="43"/>
      <c r="C70" s="43"/>
      <c r="D70" s="43"/>
      <c r="E70" s="44"/>
      <c r="F70" s="45"/>
      <c r="G70" s="35"/>
      <c r="H70" s="36"/>
      <c r="I70" s="35"/>
      <c r="J70" s="35"/>
      <c r="K70" s="37"/>
      <c r="L70" s="42"/>
      <c r="M70" s="43"/>
      <c r="N70" s="43"/>
      <c r="O70" s="43"/>
      <c r="P70" s="52"/>
      <c r="Q70" s="45"/>
      <c r="R70" s="35"/>
      <c r="S70" s="35"/>
      <c r="T70" s="35"/>
      <c r="U70" s="35"/>
      <c r="V70" s="39"/>
      <c r="W70" s="42"/>
      <c r="X70" s="55"/>
      <c r="Y70" s="55"/>
      <c r="Z70" s="43"/>
      <c r="AA70" s="44" t="s">
        <v>167</v>
      </c>
      <c r="AB70" s="35">
        <v>6082870.2699999996</v>
      </c>
      <c r="AC70" s="35">
        <v>6389413.7834999999</v>
      </c>
      <c r="AD70" s="40" t="s">
        <v>126</v>
      </c>
      <c r="AE70" s="36" t="s">
        <v>116</v>
      </c>
      <c r="AF70" s="36"/>
      <c r="AG70" s="37" t="s">
        <v>117</v>
      </c>
      <c r="AH70" s="47"/>
      <c r="AI70" s="47"/>
    </row>
    <row r="71" spans="1:35" s="30" customFormat="1" ht="55.5" customHeight="1" x14ac:dyDescent="0.2">
      <c r="A71" s="42"/>
      <c r="B71" s="43"/>
      <c r="C71" s="43"/>
      <c r="D71" s="43"/>
      <c r="E71" s="44"/>
      <c r="F71" s="45"/>
      <c r="G71" s="35"/>
      <c r="H71" s="36"/>
      <c r="I71" s="35"/>
      <c r="J71" s="35"/>
      <c r="K71" s="37"/>
      <c r="L71" s="42"/>
      <c r="M71" s="43"/>
      <c r="N71" s="43"/>
      <c r="O71" s="43"/>
      <c r="P71" s="52"/>
      <c r="Q71" s="45"/>
      <c r="R71" s="35"/>
      <c r="S71" s="35"/>
      <c r="T71" s="35"/>
      <c r="U71" s="35"/>
      <c r="V71" s="39"/>
      <c r="W71" s="42"/>
      <c r="X71" s="55"/>
      <c r="Y71" s="55"/>
      <c r="Z71" s="43"/>
      <c r="AA71" s="61" t="s">
        <v>118</v>
      </c>
      <c r="AB71" s="35">
        <v>10882952.714285716</v>
      </c>
      <c r="AC71" s="35">
        <v>11427100</v>
      </c>
      <c r="AD71" s="40"/>
      <c r="AE71" s="36"/>
      <c r="AF71" s="36"/>
      <c r="AG71" s="37"/>
      <c r="AH71" s="47"/>
      <c r="AI71" s="47"/>
    </row>
    <row r="72" spans="1:35" s="30" customFormat="1" ht="61.5" customHeight="1" x14ac:dyDescent="0.2">
      <c r="A72" s="42">
        <v>16</v>
      </c>
      <c r="B72" s="43" t="s">
        <v>26</v>
      </c>
      <c r="C72" s="43">
        <v>32221061</v>
      </c>
      <c r="D72" s="43"/>
      <c r="E72" s="44"/>
      <c r="F72" s="45"/>
      <c r="G72" s="35"/>
      <c r="H72" s="36"/>
      <c r="I72" s="35"/>
      <c r="J72" s="35"/>
      <c r="K72" s="37"/>
      <c r="L72" s="42">
        <v>16</v>
      </c>
      <c r="M72" s="43" t="s">
        <v>26</v>
      </c>
      <c r="N72" s="43">
        <v>32221061</v>
      </c>
      <c r="O72" s="43"/>
      <c r="P72" s="52"/>
      <c r="Q72" s="45"/>
      <c r="R72" s="35"/>
      <c r="S72" s="35"/>
      <c r="T72" s="35"/>
      <c r="U72" s="35"/>
      <c r="V72" s="39"/>
      <c r="W72" s="42">
        <v>16</v>
      </c>
      <c r="X72" s="43" t="s">
        <v>26</v>
      </c>
      <c r="Y72" s="43">
        <v>32221061</v>
      </c>
      <c r="Z72" s="43"/>
      <c r="AA72" s="44" t="s">
        <v>168</v>
      </c>
      <c r="AB72" s="35">
        <f>AC72/1.05</f>
        <v>4000000</v>
      </c>
      <c r="AC72" s="35">
        <v>4200000</v>
      </c>
      <c r="AD72" s="40" t="s">
        <v>126</v>
      </c>
      <c r="AE72" s="36" t="s">
        <v>116</v>
      </c>
      <c r="AF72" s="36"/>
      <c r="AG72" s="37" t="s">
        <v>117</v>
      </c>
      <c r="AH72" s="47"/>
      <c r="AI72" s="47"/>
    </row>
    <row r="73" spans="1:35" s="30" customFormat="1" x14ac:dyDescent="0.2">
      <c r="A73" s="42">
        <v>17</v>
      </c>
      <c r="B73" s="43" t="s">
        <v>27</v>
      </c>
      <c r="C73" s="43">
        <v>32221062</v>
      </c>
      <c r="D73" s="43"/>
      <c r="E73" s="44"/>
      <c r="F73" s="45"/>
      <c r="G73" s="35"/>
      <c r="H73" s="36"/>
      <c r="I73" s="35"/>
      <c r="J73" s="35"/>
      <c r="K73" s="37"/>
      <c r="L73" s="42">
        <v>17</v>
      </c>
      <c r="M73" s="43" t="s">
        <v>27</v>
      </c>
      <c r="N73" s="43">
        <v>32221062</v>
      </c>
      <c r="O73" s="43"/>
      <c r="P73" s="52"/>
      <c r="Q73" s="45"/>
      <c r="R73" s="35"/>
      <c r="S73" s="35"/>
      <c r="T73" s="35"/>
      <c r="U73" s="35"/>
      <c r="V73" s="39"/>
      <c r="W73" s="42">
        <v>17</v>
      </c>
      <c r="X73" s="43" t="s">
        <v>27</v>
      </c>
      <c r="Y73" s="43">
        <v>32221062</v>
      </c>
      <c r="Z73" s="43"/>
      <c r="AA73" s="44" t="s">
        <v>33</v>
      </c>
      <c r="AB73" s="35">
        <f>SUM(AB74)</f>
        <v>952381</v>
      </c>
      <c r="AC73" s="35">
        <f>SUM(AC74)</f>
        <v>1000000</v>
      </c>
      <c r="AD73" s="36"/>
      <c r="AE73" s="36"/>
      <c r="AF73" s="35"/>
      <c r="AG73" s="37"/>
    </row>
    <row r="74" spans="1:35" s="30" customFormat="1" ht="51" x14ac:dyDescent="0.2">
      <c r="A74" s="42"/>
      <c r="B74" s="43"/>
      <c r="C74" s="43"/>
      <c r="D74" s="43"/>
      <c r="E74" s="44"/>
      <c r="F74" s="45"/>
      <c r="G74" s="35"/>
      <c r="H74" s="36"/>
      <c r="I74" s="35"/>
      <c r="J74" s="35"/>
      <c r="K74" s="37"/>
      <c r="L74" s="42"/>
      <c r="M74" s="43"/>
      <c r="N74" s="43"/>
      <c r="O74" s="43"/>
      <c r="P74" s="52"/>
      <c r="Q74" s="45"/>
      <c r="R74" s="35"/>
      <c r="S74" s="35"/>
      <c r="T74" s="35"/>
      <c r="U74" s="35"/>
      <c r="V74" s="39"/>
      <c r="W74" s="42"/>
      <c r="X74" s="43"/>
      <c r="Y74" s="43"/>
      <c r="Z74" s="43"/>
      <c r="AA74" s="44" t="s">
        <v>169</v>
      </c>
      <c r="AB74" s="35">
        <v>952381</v>
      </c>
      <c r="AC74" s="35">
        <v>1000000</v>
      </c>
      <c r="AD74" s="40" t="s">
        <v>115</v>
      </c>
      <c r="AE74" s="36" t="s">
        <v>116</v>
      </c>
      <c r="AF74" s="36"/>
      <c r="AG74" s="37" t="s">
        <v>117</v>
      </c>
    </row>
    <row r="75" spans="1:35" s="30" customFormat="1" x14ac:dyDescent="0.2">
      <c r="A75" s="42">
        <v>18</v>
      </c>
      <c r="B75" s="43" t="s">
        <v>29</v>
      </c>
      <c r="C75" s="43">
        <v>32221063</v>
      </c>
      <c r="D75" s="43"/>
      <c r="E75" s="44"/>
      <c r="F75" s="45"/>
      <c r="G75" s="35"/>
      <c r="H75" s="36"/>
      <c r="I75" s="35"/>
      <c r="J75" s="35"/>
      <c r="K75" s="37"/>
      <c r="L75" s="42">
        <v>18</v>
      </c>
      <c r="M75" s="43" t="s">
        <v>29</v>
      </c>
      <c r="N75" s="43">
        <v>32221063</v>
      </c>
      <c r="O75" s="43"/>
      <c r="P75" s="52"/>
      <c r="Q75" s="45"/>
      <c r="R75" s="35"/>
      <c r="S75" s="35"/>
      <c r="T75" s="35"/>
      <c r="U75" s="35"/>
      <c r="V75" s="39"/>
      <c r="W75" s="42">
        <v>18</v>
      </c>
      <c r="X75" s="43" t="s">
        <v>29</v>
      </c>
      <c r="Y75" s="43">
        <v>32221063</v>
      </c>
      <c r="Z75" s="43"/>
      <c r="AA75" s="44" t="s">
        <v>35</v>
      </c>
      <c r="AB75" s="35">
        <f>SUM(AB76)</f>
        <v>1360000</v>
      </c>
      <c r="AC75" s="35">
        <f>SUM(AC76)</f>
        <v>1700000</v>
      </c>
      <c r="AD75" s="36"/>
      <c r="AE75" s="36"/>
      <c r="AF75" s="35"/>
      <c r="AG75" s="37"/>
    </row>
    <row r="76" spans="1:35" s="30" customFormat="1" ht="76.5" x14ac:dyDescent="0.2">
      <c r="A76" s="42"/>
      <c r="B76" s="43"/>
      <c r="C76" s="43"/>
      <c r="D76" s="43"/>
      <c r="E76" s="44"/>
      <c r="F76" s="45"/>
      <c r="G76" s="35"/>
      <c r="H76" s="36"/>
      <c r="I76" s="35"/>
      <c r="J76" s="35"/>
      <c r="K76" s="37"/>
      <c r="L76" s="42"/>
      <c r="M76" s="43"/>
      <c r="N76" s="43"/>
      <c r="O76" s="43"/>
      <c r="P76" s="52"/>
      <c r="Q76" s="45"/>
      <c r="R76" s="35"/>
      <c r="S76" s="35"/>
      <c r="T76" s="35"/>
      <c r="U76" s="35"/>
      <c r="V76" s="39"/>
      <c r="W76" s="42"/>
      <c r="X76" s="43"/>
      <c r="Y76" s="43"/>
      <c r="Z76" s="43"/>
      <c r="AA76" s="44" t="s">
        <v>170</v>
      </c>
      <c r="AB76" s="35">
        <f>AC76/1.25</f>
        <v>1360000</v>
      </c>
      <c r="AC76" s="35">
        <v>1700000</v>
      </c>
      <c r="AD76" s="40" t="s">
        <v>115</v>
      </c>
      <c r="AE76" s="36" t="s">
        <v>116</v>
      </c>
      <c r="AF76" s="36"/>
      <c r="AG76" s="37" t="s">
        <v>117</v>
      </c>
    </row>
    <row r="77" spans="1:35" s="30" customFormat="1" ht="27" customHeight="1" x14ac:dyDescent="0.2">
      <c r="A77" s="42">
        <v>19</v>
      </c>
      <c r="B77" s="43" t="s">
        <v>31</v>
      </c>
      <c r="C77" s="43">
        <v>32221064</v>
      </c>
      <c r="D77" s="43"/>
      <c r="E77" s="44"/>
      <c r="F77" s="45"/>
      <c r="G77" s="35"/>
      <c r="H77" s="36"/>
      <c r="I77" s="35"/>
      <c r="J77" s="35"/>
      <c r="K77" s="37"/>
      <c r="L77" s="42">
        <v>19</v>
      </c>
      <c r="M77" s="43" t="s">
        <v>31</v>
      </c>
      <c r="N77" s="43">
        <v>32221064</v>
      </c>
      <c r="O77" s="43"/>
      <c r="P77" s="52"/>
      <c r="Q77" s="45"/>
      <c r="R77" s="35"/>
      <c r="S77" s="35"/>
      <c r="T77" s="35"/>
      <c r="U77" s="35"/>
      <c r="V77" s="39"/>
      <c r="W77" s="42">
        <v>19</v>
      </c>
      <c r="X77" s="43" t="s">
        <v>31</v>
      </c>
      <c r="Y77" s="43">
        <v>32221064</v>
      </c>
      <c r="Z77" s="43"/>
      <c r="AA77" s="44" t="s">
        <v>37</v>
      </c>
      <c r="AB77" s="35">
        <f>SUM(AB78)</f>
        <v>2560000</v>
      </c>
      <c r="AC77" s="35">
        <f>SUM(AC78)</f>
        <v>3200000</v>
      </c>
      <c r="AD77" s="36" t="s">
        <v>126</v>
      </c>
      <c r="AE77" s="36" t="s">
        <v>116</v>
      </c>
      <c r="AF77" s="35"/>
      <c r="AG77" s="37" t="s">
        <v>117</v>
      </c>
      <c r="AH77" s="47"/>
    </row>
    <row r="78" spans="1:35" s="30" customFormat="1" ht="27" customHeight="1" x14ac:dyDescent="0.2">
      <c r="A78" s="42"/>
      <c r="B78" s="43"/>
      <c r="C78" s="43"/>
      <c r="D78" s="43"/>
      <c r="E78" s="44"/>
      <c r="F78" s="45"/>
      <c r="G78" s="35"/>
      <c r="H78" s="36"/>
      <c r="I78" s="35"/>
      <c r="J78" s="35"/>
      <c r="K78" s="37"/>
      <c r="L78" s="42"/>
      <c r="M78" s="43"/>
      <c r="N78" s="43"/>
      <c r="O78" s="43"/>
      <c r="P78" s="52"/>
      <c r="Q78" s="45"/>
      <c r="R78" s="35"/>
      <c r="S78" s="35"/>
      <c r="T78" s="35"/>
      <c r="U78" s="35"/>
      <c r="V78" s="39"/>
      <c r="W78" s="42"/>
      <c r="X78" s="43"/>
      <c r="Y78" s="43"/>
      <c r="Z78" s="43"/>
      <c r="AA78" s="44" t="s">
        <v>171</v>
      </c>
      <c r="AB78" s="35">
        <f>AC78/1.25</f>
        <v>2560000</v>
      </c>
      <c r="AC78" s="35">
        <v>3200000</v>
      </c>
      <c r="AD78" s="36" t="s">
        <v>126</v>
      </c>
      <c r="AE78" s="36" t="s">
        <v>116</v>
      </c>
      <c r="AF78" s="35"/>
      <c r="AG78" s="37" t="s">
        <v>117</v>
      </c>
    </row>
    <row r="79" spans="1:35" s="30" customFormat="1" ht="27" customHeight="1" x14ac:dyDescent="0.2">
      <c r="A79" s="42">
        <v>20</v>
      </c>
      <c r="B79" s="43" t="s">
        <v>32</v>
      </c>
      <c r="C79" s="43">
        <v>32221065</v>
      </c>
      <c r="D79" s="43"/>
      <c r="E79" s="44"/>
      <c r="F79" s="45"/>
      <c r="G79" s="35"/>
      <c r="H79" s="36"/>
      <c r="I79" s="35"/>
      <c r="J79" s="35"/>
      <c r="K79" s="37"/>
      <c r="L79" s="42">
        <v>20</v>
      </c>
      <c r="M79" s="43" t="s">
        <v>32</v>
      </c>
      <c r="N79" s="43">
        <v>32221065</v>
      </c>
      <c r="O79" s="43"/>
      <c r="P79" s="52"/>
      <c r="Q79" s="45"/>
      <c r="R79" s="35"/>
      <c r="S79" s="35"/>
      <c r="T79" s="35"/>
      <c r="U79" s="35"/>
      <c r="V79" s="39"/>
      <c r="W79" s="42">
        <v>20</v>
      </c>
      <c r="X79" s="43" t="s">
        <v>32</v>
      </c>
      <c r="Y79" s="43">
        <v>32221065</v>
      </c>
      <c r="Z79" s="43"/>
      <c r="AA79" s="44" t="s">
        <v>39</v>
      </c>
      <c r="AB79" s="35">
        <f>SUM(AB80)</f>
        <v>3440000</v>
      </c>
      <c r="AC79" s="35">
        <f>SUM(AC80)</f>
        <v>4300000</v>
      </c>
      <c r="AD79" s="36"/>
      <c r="AE79" s="36"/>
      <c r="AF79" s="35"/>
      <c r="AG79" s="37"/>
    </row>
    <row r="80" spans="1:35" s="30" customFormat="1" ht="90" customHeight="1" x14ac:dyDescent="0.2">
      <c r="A80" s="42"/>
      <c r="B80" s="43"/>
      <c r="C80" s="43"/>
      <c r="D80" s="43"/>
      <c r="E80" s="44"/>
      <c r="F80" s="45"/>
      <c r="G80" s="35"/>
      <c r="H80" s="36"/>
      <c r="I80" s="35"/>
      <c r="J80" s="35"/>
      <c r="K80" s="37"/>
      <c r="L80" s="42"/>
      <c r="M80" s="43"/>
      <c r="N80" s="43"/>
      <c r="O80" s="43"/>
      <c r="P80" s="52"/>
      <c r="Q80" s="45"/>
      <c r="R80" s="35"/>
      <c r="S80" s="35"/>
      <c r="T80" s="35"/>
      <c r="U80" s="35"/>
      <c r="V80" s="39"/>
      <c r="W80" s="42"/>
      <c r="X80" s="43"/>
      <c r="Y80" s="43"/>
      <c r="Z80" s="43"/>
      <c r="AA80" s="44" t="s">
        <v>218</v>
      </c>
      <c r="AB80" s="35">
        <f>AC80/1.25</f>
        <v>3440000</v>
      </c>
      <c r="AC80" s="35">
        <v>4300000</v>
      </c>
      <c r="AD80" s="40" t="s">
        <v>126</v>
      </c>
      <c r="AE80" s="36" t="s">
        <v>116</v>
      </c>
      <c r="AF80" s="36"/>
      <c r="AG80" s="37" t="s">
        <v>117</v>
      </c>
    </row>
    <row r="81" spans="1:36" s="30" customFormat="1" x14ac:dyDescent="0.2">
      <c r="A81" s="42">
        <v>21</v>
      </c>
      <c r="B81" s="43" t="s">
        <v>34</v>
      </c>
      <c r="C81" s="43">
        <v>32224</v>
      </c>
      <c r="D81" s="43"/>
      <c r="E81" s="44"/>
      <c r="F81" s="45"/>
      <c r="G81" s="35"/>
      <c r="H81" s="36"/>
      <c r="I81" s="35"/>
      <c r="J81" s="35"/>
      <c r="K81" s="37"/>
      <c r="L81" s="42">
        <v>21</v>
      </c>
      <c r="M81" s="43" t="s">
        <v>34</v>
      </c>
      <c r="N81" s="43">
        <v>32224</v>
      </c>
      <c r="O81" s="43"/>
      <c r="P81" s="52"/>
      <c r="Q81" s="45"/>
      <c r="R81" s="35"/>
      <c r="S81" s="35"/>
      <c r="T81" s="35"/>
      <c r="U81" s="35"/>
      <c r="V81" s="39"/>
      <c r="W81" s="42">
        <v>21</v>
      </c>
      <c r="X81" s="43" t="s">
        <v>34</v>
      </c>
      <c r="Y81" s="43">
        <v>32224</v>
      </c>
      <c r="Z81" s="43"/>
      <c r="AA81" s="44" t="s">
        <v>41</v>
      </c>
      <c r="AB81" s="35">
        <f>SUM(Q82,AB83)</f>
        <v>5600000</v>
      </c>
      <c r="AC81" s="35">
        <f>SUM(R82,AC83)</f>
        <v>7000000</v>
      </c>
      <c r="AD81" s="36"/>
      <c r="AE81" s="36"/>
      <c r="AF81" s="35"/>
      <c r="AG81" s="37"/>
    </row>
    <row r="82" spans="1:36" s="30" customFormat="1" ht="38.25" x14ac:dyDescent="0.2">
      <c r="A82" s="42"/>
      <c r="B82" s="43"/>
      <c r="C82" s="43"/>
      <c r="D82" s="43"/>
      <c r="E82" s="44"/>
      <c r="F82" s="45"/>
      <c r="G82" s="35"/>
      <c r="H82" s="36"/>
      <c r="I82" s="35"/>
      <c r="J82" s="35"/>
      <c r="K82" s="37"/>
      <c r="L82" s="42"/>
      <c r="M82" s="43"/>
      <c r="N82" s="43"/>
      <c r="O82" s="43"/>
      <c r="P82" s="44" t="s">
        <v>172</v>
      </c>
      <c r="Q82" s="68">
        <v>166605.45000000001</v>
      </c>
      <c r="R82" s="36">
        <v>212805.45</v>
      </c>
      <c r="S82" s="36" t="s">
        <v>236</v>
      </c>
      <c r="T82" s="36" t="s">
        <v>116</v>
      </c>
      <c r="U82" s="36"/>
      <c r="V82" s="37" t="s">
        <v>117</v>
      </c>
      <c r="W82" s="42"/>
      <c r="X82" s="43"/>
      <c r="Y82" s="43"/>
      <c r="Z82" s="43"/>
      <c r="AA82" s="44"/>
      <c r="AB82" s="35"/>
      <c r="AC82" s="35"/>
      <c r="AD82" s="40"/>
      <c r="AE82" s="36"/>
      <c r="AF82" s="36"/>
      <c r="AG82" s="37"/>
      <c r="AH82" s="47"/>
    </row>
    <row r="83" spans="1:36" s="30" customFormat="1" x14ac:dyDescent="0.2">
      <c r="A83" s="42"/>
      <c r="B83" s="43"/>
      <c r="C83" s="43"/>
      <c r="D83" s="43"/>
      <c r="E83" s="44"/>
      <c r="F83" s="45"/>
      <c r="G83" s="35"/>
      <c r="H83" s="36"/>
      <c r="I83" s="35"/>
      <c r="J83" s="35"/>
      <c r="K83" s="37"/>
      <c r="L83" s="42"/>
      <c r="M83" s="43"/>
      <c r="N83" s="43"/>
      <c r="O83" s="43"/>
      <c r="P83" s="52"/>
      <c r="Q83" s="45"/>
      <c r="R83" s="35"/>
      <c r="S83" s="35"/>
      <c r="T83" s="35"/>
      <c r="U83" s="35"/>
      <c r="V83" s="39"/>
      <c r="W83" s="42"/>
      <c r="X83" s="43"/>
      <c r="Y83" s="43"/>
      <c r="Z83" s="43"/>
      <c r="AA83" s="74" t="s">
        <v>118</v>
      </c>
      <c r="AB83" s="35">
        <v>5433394.5499999998</v>
      </c>
      <c r="AC83" s="35">
        <v>6787194.5499999998</v>
      </c>
      <c r="AD83" s="40"/>
      <c r="AE83" s="36"/>
      <c r="AF83" s="36"/>
      <c r="AG83" s="37"/>
      <c r="AH83" s="47"/>
    </row>
    <row r="84" spans="1:36" s="30" customFormat="1" x14ac:dyDescent="0.2">
      <c r="A84" s="42">
        <v>22</v>
      </c>
      <c r="B84" s="43" t="s">
        <v>36</v>
      </c>
      <c r="C84" s="43">
        <v>32231</v>
      </c>
      <c r="D84" s="43"/>
      <c r="E84" s="44"/>
      <c r="F84" s="45"/>
      <c r="G84" s="35"/>
      <c r="H84" s="36"/>
      <c r="I84" s="35"/>
      <c r="J84" s="35"/>
      <c r="K84" s="37"/>
      <c r="L84" s="42">
        <v>22</v>
      </c>
      <c r="M84" s="43" t="s">
        <v>36</v>
      </c>
      <c r="N84" s="43">
        <v>32231</v>
      </c>
      <c r="O84" s="43"/>
      <c r="P84" s="52"/>
      <c r="Q84" s="45"/>
      <c r="R84" s="35"/>
      <c r="S84" s="35"/>
      <c r="T84" s="35"/>
      <c r="U84" s="35"/>
      <c r="V84" s="39"/>
      <c r="W84" s="42">
        <v>22</v>
      </c>
      <c r="X84" s="43" t="s">
        <v>36</v>
      </c>
      <c r="Y84" s="43">
        <v>32231</v>
      </c>
      <c r="Z84" s="43"/>
      <c r="AA84" s="44" t="s">
        <v>43</v>
      </c>
      <c r="AB84" s="35">
        <f>SUM(AB85)</f>
        <v>6400000</v>
      </c>
      <c r="AC84" s="35">
        <f>SUM(AC85)</f>
        <v>8000000</v>
      </c>
      <c r="AD84" s="36"/>
      <c r="AE84" s="36"/>
      <c r="AF84" s="35"/>
      <c r="AG84" s="37"/>
    </row>
    <row r="85" spans="1:36" s="30" customFormat="1" ht="38.25" x14ac:dyDescent="0.2">
      <c r="A85" s="42"/>
      <c r="B85" s="43"/>
      <c r="C85" s="43"/>
      <c r="D85" s="43"/>
      <c r="E85" s="44"/>
      <c r="F85" s="45"/>
      <c r="G85" s="35"/>
      <c r="H85" s="36"/>
      <c r="I85" s="35"/>
      <c r="J85" s="35"/>
      <c r="K85" s="37"/>
      <c r="L85" s="42"/>
      <c r="M85" s="43"/>
      <c r="N85" s="43"/>
      <c r="O85" s="43"/>
      <c r="P85" s="52"/>
      <c r="Q85" s="45"/>
      <c r="R85" s="35"/>
      <c r="S85" s="35"/>
      <c r="T85" s="35"/>
      <c r="U85" s="35"/>
      <c r="V85" s="39"/>
      <c r="W85" s="42"/>
      <c r="X85" s="43"/>
      <c r="Y85" s="43"/>
      <c r="Z85" s="43"/>
      <c r="AA85" s="44" t="s">
        <v>173</v>
      </c>
      <c r="AB85" s="35">
        <f>AC85/1.25</f>
        <v>6400000</v>
      </c>
      <c r="AC85" s="35">
        <v>8000000</v>
      </c>
      <c r="AD85" s="40" t="s">
        <v>115</v>
      </c>
      <c r="AE85" s="36" t="s">
        <v>116</v>
      </c>
      <c r="AF85" s="36"/>
      <c r="AG85" s="37" t="s">
        <v>117</v>
      </c>
    </row>
    <row r="86" spans="1:36" s="30" customFormat="1" x14ac:dyDescent="0.2">
      <c r="A86" s="42">
        <v>23</v>
      </c>
      <c r="B86" s="43" t="s">
        <v>38</v>
      </c>
      <c r="C86" s="43">
        <v>32233</v>
      </c>
      <c r="D86" s="43"/>
      <c r="E86" s="44" t="s">
        <v>46</v>
      </c>
      <c r="F86" s="45">
        <f>G86/1.25</f>
        <v>64000</v>
      </c>
      <c r="G86" s="35">
        <v>80000</v>
      </c>
      <c r="H86" s="40" t="s">
        <v>236</v>
      </c>
      <c r="I86" s="40" t="s">
        <v>116</v>
      </c>
      <c r="J86" s="36"/>
      <c r="K86" s="37" t="s">
        <v>117</v>
      </c>
      <c r="L86" s="42">
        <v>23</v>
      </c>
      <c r="M86" s="43" t="s">
        <v>38</v>
      </c>
      <c r="N86" s="43">
        <v>32233</v>
      </c>
      <c r="O86" s="43"/>
      <c r="P86" s="52"/>
      <c r="Q86" s="45"/>
      <c r="R86" s="35"/>
      <c r="S86" s="35"/>
      <c r="T86" s="35"/>
      <c r="U86" s="35"/>
      <c r="V86" s="39"/>
      <c r="W86" s="42">
        <v>23</v>
      </c>
      <c r="X86" s="43" t="s">
        <v>38</v>
      </c>
      <c r="Y86" s="43">
        <v>32233</v>
      </c>
      <c r="Z86" s="43"/>
      <c r="AA86" s="50"/>
      <c r="AB86" s="35"/>
      <c r="AC86" s="35"/>
      <c r="AD86" s="36"/>
      <c r="AE86" s="36"/>
      <c r="AF86" s="35"/>
      <c r="AG86" s="37"/>
    </row>
    <row r="87" spans="1:36" s="30" customFormat="1" ht="25.5" x14ac:dyDescent="0.2">
      <c r="A87" s="42">
        <v>24</v>
      </c>
      <c r="B87" s="43" t="s">
        <v>40</v>
      </c>
      <c r="C87" s="43">
        <v>32234</v>
      </c>
      <c r="D87" s="43"/>
      <c r="E87" s="44"/>
      <c r="F87" s="45"/>
      <c r="G87" s="35"/>
      <c r="H87" s="36"/>
      <c r="I87" s="35"/>
      <c r="J87" s="35"/>
      <c r="K87" s="37"/>
      <c r="L87" s="42">
        <v>24</v>
      </c>
      <c r="M87" s="43" t="s">
        <v>40</v>
      </c>
      <c r="N87" s="43">
        <v>32234</v>
      </c>
      <c r="O87" s="43"/>
      <c r="P87" s="44" t="s">
        <v>174</v>
      </c>
      <c r="Q87" s="45">
        <f>R87/1.25</f>
        <v>120000</v>
      </c>
      <c r="R87" s="35">
        <v>150000</v>
      </c>
      <c r="S87" s="40" t="s">
        <v>236</v>
      </c>
      <c r="T87" s="36" t="s">
        <v>116</v>
      </c>
      <c r="U87" s="36"/>
      <c r="V87" s="37" t="s">
        <v>117</v>
      </c>
      <c r="W87" s="42">
        <v>24</v>
      </c>
      <c r="X87" s="43" t="s">
        <v>40</v>
      </c>
      <c r="Y87" s="43">
        <v>32234</v>
      </c>
      <c r="Z87" s="43"/>
      <c r="AA87" s="50"/>
      <c r="AB87" s="35"/>
      <c r="AC87" s="35"/>
      <c r="AD87" s="36"/>
      <c r="AE87" s="36"/>
      <c r="AF87" s="35"/>
      <c r="AG87" s="37"/>
    </row>
    <row r="88" spans="1:36" s="30" customFormat="1" x14ac:dyDescent="0.2">
      <c r="A88" s="42">
        <v>25</v>
      </c>
      <c r="B88" s="43" t="s">
        <v>42</v>
      </c>
      <c r="C88" s="43">
        <v>32239</v>
      </c>
      <c r="D88" s="43"/>
      <c r="E88" s="44" t="s">
        <v>47</v>
      </c>
      <c r="F88" s="45"/>
      <c r="G88" s="35"/>
      <c r="H88" s="36"/>
      <c r="I88" s="35"/>
      <c r="J88" s="35"/>
      <c r="K88" s="37"/>
      <c r="L88" s="42">
        <v>25</v>
      </c>
      <c r="M88" s="43" t="s">
        <v>42</v>
      </c>
      <c r="N88" s="43">
        <v>32239</v>
      </c>
      <c r="O88" s="43"/>
      <c r="P88" s="52"/>
      <c r="Q88" s="45"/>
      <c r="R88" s="35"/>
      <c r="S88" s="35"/>
      <c r="T88" s="35"/>
      <c r="U88" s="35"/>
      <c r="V88" s="39"/>
      <c r="W88" s="42">
        <v>25</v>
      </c>
      <c r="X88" s="43" t="s">
        <v>42</v>
      </c>
      <c r="Y88" s="43">
        <v>32239</v>
      </c>
      <c r="Z88" s="43"/>
      <c r="AA88" s="44" t="s">
        <v>47</v>
      </c>
      <c r="AB88" s="35">
        <f>AC88/1.25</f>
        <v>720000</v>
      </c>
      <c r="AC88" s="35">
        <v>900000</v>
      </c>
      <c r="AD88" s="40" t="s">
        <v>126</v>
      </c>
      <c r="AE88" s="36" t="s">
        <v>116</v>
      </c>
      <c r="AF88" s="36"/>
      <c r="AG88" s="37" t="s">
        <v>117</v>
      </c>
    </row>
    <row r="89" spans="1:36" s="30" customFormat="1" ht="38.25" x14ac:dyDescent="0.2">
      <c r="A89" s="42">
        <v>26</v>
      </c>
      <c r="B89" s="43" t="s">
        <v>44</v>
      </c>
      <c r="C89" s="43">
        <v>3224</v>
      </c>
      <c r="D89" s="43"/>
      <c r="E89" s="44" t="s">
        <v>48</v>
      </c>
      <c r="F89" s="45"/>
      <c r="G89" s="35"/>
      <c r="H89" s="36"/>
      <c r="I89" s="35"/>
      <c r="J89" s="35"/>
      <c r="K89" s="37"/>
      <c r="L89" s="42">
        <v>26</v>
      </c>
      <c r="M89" s="43" t="s">
        <v>44</v>
      </c>
      <c r="N89" s="43">
        <v>3224</v>
      </c>
      <c r="O89" s="43"/>
      <c r="P89" s="44" t="s">
        <v>48</v>
      </c>
      <c r="Q89" s="45"/>
      <c r="R89" s="35"/>
      <c r="S89" s="35"/>
      <c r="T89" s="35"/>
      <c r="U89" s="35"/>
      <c r="V89" s="39"/>
      <c r="W89" s="42">
        <v>26</v>
      </c>
      <c r="X89" s="43" t="s">
        <v>44</v>
      </c>
      <c r="Y89" s="43">
        <v>3224</v>
      </c>
      <c r="Z89" s="43"/>
      <c r="AA89" s="44" t="s">
        <v>48</v>
      </c>
      <c r="AB89" s="35">
        <f>AC89/1.25</f>
        <v>1680000</v>
      </c>
      <c r="AC89" s="35">
        <v>2100000</v>
      </c>
      <c r="AD89" s="36" t="s">
        <v>126</v>
      </c>
      <c r="AE89" s="36" t="s">
        <v>116</v>
      </c>
      <c r="AF89" s="35"/>
      <c r="AG89" s="37" t="s">
        <v>117</v>
      </c>
    </row>
    <row r="90" spans="1:36" s="30" customFormat="1" x14ac:dyDescent="0.2">
      <c r="A90" s="42">
        <v>27</v>
      </c>
      <c r="B90" s="43" t="s">
        <v>45</v>
      </c>
      <c r="C90" s="43">
        <v>3225</v>
      </c>
      <c r="D90" s="43"/>
      <c r="E90" s="44"/>
      <c r="F90" s="45"/>
      <c r="G90" s="35"/>
      <c r="H90" s="36"/>
      <c r="I90" s="35"/>
      <c r="J90" s="35"/>
      <c r="K90" s="37"/>
      <c r="L90" s="42">
        <v>27</v>
      </c>
      <c r="M90" s="43" t="s">
        <v>45</v>
      </c>
      <c r="N90" s="43">
        <v>3225</v>
      </c>
      <c r="O90" s="43"/>
      <c r="P90" s="52"/>
      <c r="Q90" s="45"/>
      <c r="R90" s="35"/>
      <c r="S90" s="35"/>
      <c r="T90" s="35"/>
      <c r="U90" s="35"/>
      <c r="V90" s="39"/>
      <c r="W90" s="42">
        <v>27</v>
      </c>
      <c r="X90" s="43" t="s">
        <v>45</v>
      </c>
      <c r="Y90" s="43">
        <v>3225</v>
      </c>
      <c r="Z90" s="43"/>
      <c r="AA90" s="44" t="s">
        <v>101</v>
      </c>
      <c r="AB90" s="35">
        <f>SUM(Q91,AB92:AB93)</f>
        <v>3440000</v>
      </c>
      <c r="AC90" s="35">
        <f>SUM(R91,AC92:AC93)</f>
        <v>4300000</v>
      </c>
      <c r="AD90" s="36" t="s">
        <v>126</v>
      </c>
      <c r="AE90" s="36" t="s">
        <v>116</v>
      </c>
      <c r="AF90" s="36"/>
      <c r="AG90" s="37" t="s">
        <v>117</v>
      </c>
    </row>
    <row r="91" spans="1:36" s="30" customFormat="1" x14ac:dyDescent="0.2">
      <c r="A91" s="42"/>
      <c r="B91" s="43"/>
      <c r="C91" s="43"/>
      <c r="D91" s="43"/>
      <c r="E91" s="44"/>
      <c r="F91" s="45"/>
      <c r="G91" s="35"/>
      <c r="H91" s="36"/>
      <c r="I91" s="35"/>
      <c r="J91" s="35"/>
      <c r="K91" s="37"/>
      <c r="L91" s="42"/>
      <c r="M91" s="43"/>
      <c r="N91" s="43"/>
      <c r="O91" s="43"/>
      <c r="P91" s="44" t="s">
        <v>175</v>
      </c>
      <c r="Q91" s="45">
        <v>151593</v>
      </c>
      <c r="R91" s="35">
        <v>189491.25</v>
      </c>
      <c r="S91" s="35" t="s">
        <v>236</v>
      </c>
      <c r="T91" s="36" t="s">
        <v>116</v>
      </c>
      <c r="U91" s="35"/>
      <c r="V91" s="39" t="s">
        <v>117</v>
      </c>
      <c r="W91" s="42"/>
      <c r="X91" s="43"/>
      <c r="Y91" s="43"/>
      <c r="Z91" s="43"/>
      <c r="AA91" s="75"/>
      <c r="AB91" s="35"/>
      <c r="AC91" s="35"/>
      <c r="AD91" s="36"/>
      <c r="AE91" s="36"/>
      <c r="AF91" s="36"/>
      <c r="AG91" s="37"/>
      <c r="AH91" s="47"/>
    </row>
    <row r="92" spans="1:36" s="30" customFormat="1" ht="30.75" customHeight="1" x14ac:dyDescent="0.2">
      <c r="A92" s="42"/>
      <c r="B92" s="43"/>
      <c r="C92" s="43"/>
      <c r="D92" s="43"/>
      <c r="E92" s="44"/>
      <c r="F92" s="45"/>
      <c r="G92" s="35"/>
      <c r="H92" s="36"/>
      <c r="I92" s="35"/>
      <c r="J92" s="35"/>
      <c r="K92" s="37"/>
      <c r="L92" s="42"/>
      <c r="M92" s="43"/>
      <c r="N92" s="43"/>
      <c r="O92" s="43"/>
      <c r="P92" s="44"/>
      <c r="Q92" s="45"/>
      <c r="R92" s="35"/>
      <c r="S92" s="35"/>
      <c r="T92" s="36"/>
      <c r="U92" s="35"/>
      <c r="V92" s="39"/>
      <c r="W92" s="42"/>
      <c r="X92" s="58"/>
      <c r="Y92" s="58"/>
      <c r="Z92" s="43"/>
      <c r="AA92" s="75" t="s">
        <v>219</v>
      </c>
      <c r="AB92" s="35">
        <v>1274442.5</v>
      </c>
      <c r="AC92" s="35">
        <f>AB92*1.25</f>
        <v>1593053.125</v>
      </c>
      <c r="AD92" s="36" t="s">
        <v>126</v>
      </c>
      <c r="AE92" s="36" t="s">
        <v>116</v>
      </c>
      <c r="AF92" s="36"/>
      <c r="AG92" s="37" t="s">
        <v>117</v>
      </c>
      <c r="AH92" s="47"/>
    </row>
    <row r="93" spans="1:36" s="30" customFormat="1" x14ac:dyDescent="0.2">
      <c r="A93" s="42"/>
      <c r="B93" s="43"/>
      <c r="C93" s="43"/>
      <c r="D93" s="43"/>
      <c r="E93" s="44"/>
      <c r="F93" s="45"/>
      <c r="G93" s="35"/>
      <c r="H93" s="36"/>
      <c r="I93" s="35"/>
      <c r="J93" s="35"/>
      <c r="K93" s="37"/>
      <c r="L93" s="42"/>
      <c r="M93" s="43"/>
      <c r="N93" s="43"/>
      <c r="O93" s="43"/>
      <c r="P93" s="44"/>
      <c r="Q93" s="45"/>
      <c r="R93" s="35"/>
      <c r="S93" s="35"/>
      <c r="T93" s="35"/>
      <c r="U93" s="35"/>
      <c r="V93" s="39"/>
      <c r="W93" s="42"/>
      <c r="X93" s="55"/>
      <c r="Y93" s="55"/>
      <c r="Z93" s="43"/>
      <c r="AA93" s="74" t="s">
        <v>176</v>
      </c>
      <c r="AB93" s="35">
        <v>2013964.5</v>
      </c>
      <c r="AC93" s="35">
        <v>2517455.625</v>
      </c>
      <c r="AD93" s="36" t="s">
        <v>126</v>
      </c>
      <c r="AE93" s="36" t="s">
        <v>116</v>
      </c>
      <c r="AF93" s="36"/>
      <c r="AG93" s="37" t="s">
        <v>117</v>
      </c>
      <c r="AH93" s="47"/>
    </row>
    <row r="94" spans="1:36" s="30" customFormat="1" ht="25.5" x14ac:dyDescent="0.2">
      <c r="A94" s="42">
        <v>28</v>
      </c>
      <c r="B94" s="43" t="s">
        <v>49</v>
      </c>
      <c r="C94" s="43">
        <v>3231</v>
      </c>
      <c r="D94" s="43"/>
      <c r="E94" s="44"/>
      <c r="F94" s="45"/>
      <c r="G94" s="35"/>
      <c r="H94" s="36"/>
      <c r="I94" s="35"/>
      <c r="J94" s="35"/>
      <c r="K94" s="37"/>
      <c r="L94" s="42">
        <v>28</v>
      </c>
      <c r="M94" s="43" t="s">
        <v>49</v>
      </c>
      <c r="N94" s="43">
        <v>3231</v>
      </c>
      <c r="O94" s="43"/>
      <c r="P94" s="52"/>
      <c r="Q94" s="45"/>
      <c r="R94" s="35"/>
      <c r="S94" s="35"/>
      <c r="T94" s="35"/>
      <c r="U94" s="35"/>
      <c r="V94" s="39"/>
      <c r="W94" s="42">
        <v>28</v>
      </c>
      <c r="X94" s="43" t="s">
        <v>49</v>
      </c>
      <c r="Y94" s="43">
        <v>3231</v>
      </c>
      <c r="Z94" s="43"/>
      <c r="AA94" s="44" t="s">
        <v>50</v>
      </c>
      <c r="AB94" s="35">
        <f>SUM(AB95:AB96)</f>
        <v>1520000</v>
      </c>
      <c r="AC94" s="35">
        <f>SUM(AC95:AC96)</f>
        <v>1900000</v>
      </c>
      <c r="AD94" s="36"/>
      <c r="AE94" s="36"/>
      <c r="AF94" s="35"/>
      <c r="AG94" s="37"/>
    </row>
    <row r="95" spans="1:36" s="30" customFormat="1" ht="25.5" x14ac:dyDescent="0.2">
      <c r="A95" s="42"/>
      <c r="B95" s="43"/>
      <c r="C95" s="43"/>
      <c r="D95" s="43"/>
      <c r="E95" s="44"/>
      <c r="F95" s="45"/>
      <c r="G95" s="35"/>
      <c r="H95" s="36"/>
      <c r="I95" s="35"/>
      <c r="J95" s="35"/>
      <c r="K95" s="37"/>
      <c r="L95" s="42"/>
      <c r="M95" s="43"/>
      <c r="N95" s="43"/>
      <c r="O95" s="43"/>
      <c r="P95" s="52"/>
      <c r="Q95" s="45"/>
      <c r="R95" s="35"/>
      <c r="S95" s="35"/>
      <c r="T95" s="35"/>
      <c r="U95" s="35"/>
      <c r="V95" s="39"/>
      <c r="W95" s="42"/>
      <c r="X95" s="55">
        <f>1520000-AB94</f>
        <v>0</v>
      </c>
      <c r="Y95" s="55">
        <f>1900000-AC94</f>
        <v>0</v>
      </c>
      <c r="Z95" s="43"/>
      <c r="AA95" s="44" t="s">
        <v>177</v>
      </c>
      <c r="AB95" s="35">
        <f>AC95/1.25</f>
        <v>804476</v>
      </c>
      <c r="AC95" s="35">
        <v>1005595</v>
      </c>
      <c r="AD95" s="40" t="s">
        <v>126</v>
      </c>
      <c r="AE95" s="36" t="s">
        <v>116</v>
      </c>
      <c r="AF95" s="36"/>
      <c r="AG95" s="37" t="s">
        <v>117</v>
      </c>
      <c r="AH95" s="47"/>
      <c r="AI95" s="47"/>
    </row>
    <row r="96" spans="1:36" s="30" customFormat="1" ht="25.5" x14ac:dyDescent="0.2">
      <c r="A96" s="42"/>
      <c r="B96" s="43"/>
      <c r="C96" s="43"/>
      <c r="D96" s="43"/>
      <c r="E96" s="44"/>
      <c r="F96" s="45"/>
      <c r="G96" s="35"/>
      <c r="H96" s="36"/>
      <c r="I96" s="35"/>
      <c r="J96" s="35"/>
      <c r="K96" s="37"/>
      <c r="L96" s="42"/>
      <c r="M96" s="43"/>
      <c r="N96" s="43"/>
      <c r="O96" s="43"/>
      <c r="P96" s="52"/>
      <c r="Q96" s="45"/>
      <c r="R96" s="35"/>
      <c r="S96" s="35"/>
      <c r="T96" s="35"/>
      <c r="U96" s="35"/>
      <c r="V96" s="39"/>
      <c r="W96" s="42"/>
      <c r="X96" s="55"/>
      <c r="Y96" s="55"/>
      <c r="Z96" s="43"/>
      <c r="AA96" s="44" t="s">
        <v>178</v>
      </c>
      <c r="AB96" s="35">
        <f>AC96/1.25</f>
        <v>715524</v>
      </c>
      <c r="AC96" s="35">
        <v>894405</v>
      </c>
      <c r="AD96" s="40" t="s">
        <v>126</v>
      </c>
      <c r="AE96" s="36" t="s">
        <v>116</v>
      </c>
      <c r="AF96" s="36"/>
      <c r="AG96" s="37" t="s">
        <v>117</v>
      </c>
      <c r="AJ96" s="47"/>
    </row>
    <row r="97" spans="1:36" s="30" customFormat="1" ht="25.5" x14ac:dyDescent="0.2">
      <c r="A97" s="42">
        <v>29</v>
      </c>
      <c r="B97" s="43" t="s">
        <v>51</v>
      </c>
      <c r="C97" s="43">
        <v>3232</v>
      </c>
      <c r="D97" s="43"/>
      <c r="E97" s="44"/>
      <c r="F97" s="45"/>
      <c r="G97" s="35"/>
      <c r="H97" s="36"/>
      <c r="I97" s="35"/>
      <c r="J97" s="35"/>
      <c r="K97" s="37"/>
      <c r="L97" s="42">
        <v>29</v>
      </c>
      <c r="M97" s="43" t="s">
        <v>51</v>
      </c>
      <c r="N97" s="43">
        <v>3232</v>
      </c>
      <c r="O97" s="43"/>
      <c r="P97" s="52"/>
      <c r="Q97" s="45"/>
      <c r="R97" s="35"/>
      <c r="S97" s="35"/>
      <c r="T97" s="35"/>
      <c r="U97" s="35"/>
      <c r="V97" s="39"/>
      <c r="W97" s="42">
        <v>29</v>
      </c>
      <c r="X97" s="43" t="s">
        <v>51</v>
      </c>
      <c r="Y97" s="43">
        <v>3232</v>
      </c>
      <c r="Z97" s="43"/>
      <c r="AA97" s="44" t="s">
        <v>52</v>
      </c>
      <c r="AB97" s="35">
        <f>SUM(AB98:AB101,Q102,AB103,Q104:Q105,AB106:AB108,Q109:Q114,AB115:AB115)</f>
        <v>18000000</v>
      </c>
      <c r="AC97" s="35">
        <f>SUM(AC98:AC101,R102,AC103,R104:R105,AC106:AC108,R109:R114,AC115:AC115)</f>
        <v>22500000.000000004</v>
      </c>
      <c r="AD97" s="36"/>
      <c r="AE97" s="36"/>
      <c r="AF97" s="35"/>
      <c r="AG97" s="37"/>
      <c r="AI97" s="47"/>
      <c r="AJ97" s="47"/>
    </row>
    <row r="98" spans="1:36" s="30" customFormat="1" ht="38.25" x14ac:dyDescent="0.2">
      <c r="A98" s="42"/>
      <c r="B98" s="43"/>
      <c r="C98" s="43"/>
      <c r="D98" s="43"/>
      <c r="E98" s="44"/>
      <c r="F98" s="45"/>
      <c r="G98" s="35"/>
      <c r="H98" s="36"/>
      <c r="I98" s="35"/>
      <c r="J98" s="35"/>
      <c r="K98" s="37"/>
      <c r="L98" s="42"/>
      <c r="M98" s="43"/>
      <c r="N98" s="43"/>
      <c r="O98" s="43"/>
      <c r="P98" s="52"/>
      <c r="Q98" s="45"/>
      <c r="R98" s="35"/>
      <c r="S98" s="35"/>
      <c r="T98" s="35"/>
      <c r="U98" s="35"/>
      <c r="V98" s="39"/>
      <c r="W98" s="42"/>
      <c r="X98" s="55"/>
      <c r="Y98" s="55"/>
      <c r="Z98" s="43"/>
      <c r="AA98" s="44" t="s">
        <v>179</v>
      </c>
      <c r="AB98" s="35">
        <v>1585560</v>
      </c>
      <c r="AC98" s="35">
        <v>1981950</v>
      </c>
      <c r="AD98" s="36" t="s">
        <v>126</v>
      </c>
      <c r="AE98" s="36" t="s">
        <v>116</v>
      </c>
      <c r="AF98" s="35"/>
      <c r="AG98" s="37" t="s">
        <v>117</v>
      </c>
      <c r="AH98" s="47"/>
      <c r="AI98" s="47"/>
    </row>
    <row r="99" spans="1:36" s="30" customFormat="1" ht="38.25" x14ac:dyDescent="0.2">
      <c r="A99" s="42"/>
      <c r="B99" s="43"/>
      <c r="C99" s="43"/>
      <c r="D99" s="43"/>
      <c r="E99" s="44"/>
      <c r="F99" s="45"/>
      <c r="G99" s="35"/>
      <c r="H99" s="36"/>
      <c r="I99" s="35"/>
      <c r="J99" s="35"/>
      <c r="K99" s="37"/>
      <c r="L99" s="42"/>
      <c r="M99" s="43"/>
      <c r="N99" s="43"/>
      <c r="O99" s="43"/>
      <c r="P99" s="52"/>
      <c r="Q99" s="45"/>
      <c r="R99" s="35"/>
      <c r="S99" s="35"/>
      <c r="T99" s="35"/>
      <c r="U99" s="35"/>
      <c r="V99" s="39"/>
      <c r="W99" s="42"/>
      <c r="X99" s="43"/>
      <c r="Y99" s="43"/>
      <c r="Z99" s="43"/>
      <c r="AA99" s="44" t="s">
        <v>220</v>
      </c>
      <c r="AB99" s="35">
        <v>1200000</v>
      </c>
      <c r="AC99" s="35">
        <f>AB99*1.25</f>
        <v>1500000</v>
      </c>
      <c r="AD99" s="40" t="s">
        <v>180</v>
      </c>
      <c r="AE99" s="36" t="s">
        <v>116</v>
      </c>
      <c r="AF99" s="35"/>
      <c r="AG99" s="37" t="s">
        <v>117</v>
      </c>
      <c r="AH99" s="47"/>
      <c r="AI99" s="47"/>
    </row>
    <row r="100" spans="1:36" s="30" customFormat="1" ht="89.25" x14ac:dyDescent="0.2">
      <c r="A100" s="42"/>
      <c r="B100" s="43"/>
      <c r="C100" s="43"/>
      <c r="D100" s="43"/>
      <c r="E100" s="44"/>
      <c r="F100" s="45"/>
      <c r="G100" s="35"/>
      <c r="H100" s="36"/>
      <c r="I100" s="35"/>
      <c r="J100" s="35"/>
      <c r="K100" s="37"/>
      <c r="L100" s="42"/>
      <c r="M100" s="43"/>
      <c r="N100" s="43"/>
      <c r="O100" s="43"/>
      <c r="P100" s="52"/>
      <c r="Q100" s="45"/>
      <c r="R100" s="35"/>
      <c r="S100" s="35"/>
      <c r="T100" s="35"/>
      <c r="U100" s="35"/>
      <c r="V100" s="39"/>
      <c r="W100" s="42"/>
      <c r="X100" s="55"/>
      <c r="Y100" s="55"/>
      <c r="Z100" s="76"/>
      <c r="AA100" s="44" t="s">
        <v>181</v>
      </c>
      <c r="AB100" s="35">
        <v>5083631</v>
      </c>
      <c r="AC100" s="35">
        <v>6354538.75</v>
      </c>
      <c r="AD100" s="40" t="s">
        <v>180</v>
      </c>
      <c r="AE100" s="36" t="s">
        <v>116</v>
      </c>
      <c r="AF100" s="36"/>
      <c r="AG100" s="37" t="s">
        <v>117</v>
      </c>
      <c r="AH100" s="47"/>
      <c r="AI100" s="47"/>
    </row>
    <row r="101" spans="1:36" s="30" customFormat="1" ht="51" x14ac:dyDescent="0.2">
      <c r="A101" s="42"/>
      <c r="B101" s="43"/>
      <c r="C101" s="43"/>
      <c r="D101" s="43"/>
      <c r="E101" s="44"/>
      <c r="F101" s="45"/>
      <c r="G101" s="35"/>
      <c r="H101" s="36"/>
      <c r="I101" s="36"/>
      <c r="J101" s="36"/>
      <c r="K101" s="37"/>
      <c r="L101" s="42"/>
      <c r="M101" s="43"/>
      <c r="N101" s="43"/>
      <c r="O101" s="43"/>
      <c r="P101" s="52"/>
      <c r="Q101" s="45"/>
      <c r="R101" s="35"/>
      <c r="S101" s="35"/>
      <c r="T101" s="35"/>
      <c r="U101" s="35"/>
      <c r="V101" s="39"/>
      <c r="W101" s="42"/>
      <c r="X101" s="55"/>
      <c r="Y101" s="55"/>
      <c r="Z101" s="43"/>
      <c r="AA101" s="139" t="s">
        <v>221</v>
      </c>
      <c r="AB101" s="35">
        <v>560000</v>
      </c>
      <c r="AC101" s="35">
        <f>AB101*1.25</f>
        <v>700000</v>
      </c>
      <c r="AD101" s="36" t="s">
        <v>126</v>
      </c>
      <c r="AE101" s="36" t="s">
        <v>116</v>
      </c>
      <c r="AF101" s="36"/>
      <c r="AG101" s="37" t="s">
        <v>117</v>
      </c>
    </row>
    <row r="102" spans="1:36" s="30" customFormat="1" ht="38.25" x14ac:dyDescent="0.2">
      <c r="A102" s="42"/>
      <c r="B102" s="43"/>
      <c r="C102" s="43"/>
      <c r="D102" s="43"/>
      <c r="E102" s="44"/>
      <c r="F102" s="45"/>
      <c r="G102" s="35"/>
      <c r="H102" s="36"/>
      <c r="I102" s="36"/>
      <c r="J102" s="36"/>
      <c r="K102" s="37"/>
      <c r="L102" s="42"/>
      <c r="M102" s="43"/>
      <c r="N102" s="43"/>
      <c r="O102" s="76"/>
      <c r="P102" s="52" t="s">
        <v>182</v>
      </c>
      <c r="Q102" s="45">
        <v>108807.14</v>
      </c>
      <c r="R102" s="35">
        <f>Q102*1.25</f>
        <v>136008.92499999999</v>
      </c>
      <c r="S102" s="36" t="s">
        <v>236</v>
      </c>
      <c r="T102" s="36" t="s">
        <v>116</v>
      </c>
      <c r="U102" s="36"/>
      <c r="V102" s="37" t="s">
        <v>183</v>
      </c>
      <c r="W102" s="42"/>
      <c r="X102" s="43"/>
      <c r="Y102" s="43"/>
      <c r="Z102" s="43"/>
      <c r="AA102" s="50"/>
      <c r="AB102" s="35"/>
      <c r="AC102" s="35"/>
      <c r="AD102" s="36"/>
      <c r="AE102" s="36"/>
      <c r="AF102" s="36"/>
      <c r="AG102" s="37"/>
    </row>
    <row r="103" spans="1:36" s="30" customFormat="1" ht="38.25" x14ac:dyDescent="0.2">
      <c r="A103" s="42"/>
      <c r="B103" s="43"/>
      <c r="C103" s="43"/>
      <c r="D103" s="43"/>
      <c r="E103" s="44"/>
      <c r="F103" s="45"/>
      <c r="G103" s="35"/>
      <c r="H103" s="36"/>
      <c r="I103" s="36"/>
      <c r="J103" s="36"/>
      <c r="K103" s="37"/>
      <c r="L103" s="42"/>
      <c r="M103" s="43"/>
      <c r="N103" s="43"/>
      <c r="O103" s="43"/>
      <c r="P103" s="52"/>
      <c r="Q103" s="45"/>
      <c r="R103" s="35"/>
      <c r="S103" s="35"/>
      <c r="T103" s="35"/>
      <c r="U103" s="35"/>
      <c r="V103" s="39"/>
      <c r="W103" s="42"/>
      <c r="X103" s="43"/>
      <c r="Y103" s="43"/>
      <c r="Z103" s="76"/>
      <c r="AA103" s="51" t="s">
        <v>184</v>
      </c>
      <c r="AB103" s="35">
        <v>587597.45600000001</v>
      </c>
      <c r="AC103" s="35">
        <f>AB103*1.25</f>
        <v>734496.82000000007</v>
      </c>
      <c r="AD103" s="36" t="s">
        <v>126</v>
      </c>
      <c r="AE103" s="36" t="s">
        <v>116</v>
      </c>
      <c r="AF103" s="36"/>
      <c r="AG103" s="37" t="s">
        <v>183</v>
      </c>
    </row>
    <row r="104" spans="1:36" s="30" customFormat="1" ht="63.75" x14ac:dyDescent="0.2">
      <c r="A104" s="42"/>
      <c r="B104" s="43"/>
      <c r="C104" s="43"/>
      <c r="D104" s="43"/>
      <c r="E104" s="44"/>
      <c r="F104" s="45"/>
      <c r="G104" s="35"/>
      <c r="H104" s="36"/>
      <c r="I104" s="36"/>
      <c r="J104" s="36"/>
      <c r="K104" s="37"/>
      <c r="L104" s="42"/>
      <c r="M104" s="43"/>
      <c r="N104" s="43"/>
      <c r="O104" s="43"/>
      <c r="P104" s="44" t="s">
        <v>185</v>
      </c>
      <c r="Q104" s="45">
        <v>150000</v>
      </c>
      <c r="R104" s="35">
        <f>Q104*1.25</f>
        <v>187500</v>
      </c>
      <c r="S104" s="36" t="s">
        <v>236</v>
      </c>
      <c r="T104" s="36" t="s">
        <v>116</v>
      </c>
      <c r="U104" s="36"/>
      <c r="V104" s="37" t="s">
        <v>183</v>
      </c>
      <c r="W104" s="42"/>
      <c r="X104" s="43"/>
      <c r="Y104" s="43"/>
      <c r="Z104" s="76"/>
      <c r="AA104" s="77"/>
      <c r="AB104" s="35"/>
      <c r="AC104" s="35"/>
      <c r="AD104" s="36"/>
      <c r="AE104" s="36"/>
      <c r="AF104" s="36"/>
      <c r="AG104" s="37"/>
    </row>
    <row r="105" spans="1:36" s="30" customFormat="1" ht="51" x14ac:dyDescent="0.2">
      <c r="A105" s="42"/>
      <c r="B105" s="43"/>
      <c r="C105" s="43"/>
      <c r="D105" s="43"/>
      <c r="E105" s="44"/>
      <c r="F105" s="45"/>
      <c r="G105" s="35"/>
      <c r="H105" s="36"/>
      <c r="I105" s="36"/>
      <c r="J105" s="36"/>
      <c r="K105" s="37"/>
      <c r="L105" s="42"/>
      <c r="M105" s="43"/>
      <c r="N105" s="43"/>
      <c r="O105" s="43"/>
      <c r="P105" s="44" t="s">
        <v>222</v>
      </c>
      <c r="Q105" s="45">
        <v>198000</v>
      </c>
      <c r="R105" s="35">
        <f>Q105*1.25</f>
        <v>247500</v>
      </c>
      <c r="S105" s="36" t="s">
        <v>236</v>
      </c>
      <c r="T105" s="36" t="s">
        <v>116</v>
      </c>
      <c r="U105" s="36"/>
      <c r="V105" s="37" t="s">
        <v>188</v>
      </c>
      <c r="W105" s="42"/>
      <c r="X105" s="43"/>
      <c r="Y105" s="43"/>
      <c r="Z105" s="76"/>
      <c r="AA105" s="77"/>
      <c r="AB105" s="35"/>
      <c r="AC105" s="35"/>
      <c r="AD105" s="36"/>
      <c r="AE105" s="36"/>
      <c r="AF105" s="36"/>
      <c r="AG105" s="37"/>
    </row>
    <row r="106" spans="1:36" s="30" customFormat="1" ht="51" x14ac:dyDescent="0.2">
      <c r="A106" s="42"/>
      <c r="B106" s="43"/>
      <c r="C106" s="43"/>
      <c r="D106" s="43"/>
      <c r="E106" s="44"/>
      <c r="F106" s="45"/>
      <c r="G106" s="35"/>
      <c r="H106" s="36"/>
      <c r="I106" s="36"/>
      <c r="J106" s="36"/>
      <c r="K106" s="37"/>
      <c r="L106" s="42"/>
      <c r="M106" s="43"/>
      <c r="N106" s="43"/>
      <c r="O106" s="43"/>
      <c r="P106" s="44"/>
      <c r="Q106" s="45"/>
      <c r="R106" s="35"/>
      <c r="S106" s="36"/>
      <c r="T106" s="36"/>
      <c r="U106" s="36"/>
      <c r="V106" s="37"/>
      <c r="W106" s="42"/>
      <c r="X106" s="55"/>
      <c r="Y106" s="55"/>
      <c r="Z106" s="76"/>
      <c r="AA106" s="77" t="s">
        <v>223</v>
      </c>
      <c r="AB106" s="35">
        <v>950000</v>
      </c>
      <c r="AC106" s="35">
        <f>AB106*1.25</f>
        <v>1187500</v>
      </c>
      <c r="AD106" s="36" t="s">
        <v>126</v>
      </c>
      <c r="AE106" s="36" t="s">
        <v>116</v>
      </c>
      <c r="AF106" s="36"/>
      <c r="AG106" s="37" t="s">
        <v>117</v>
      </c>
    </row>
    <row r="107" spans="1:36" s="30" customFormat="1" ht="25.5" x14ac:dyDescent="0.2">
      <c r="A107" s="42"/>
      <c r="B107" s="43"/>
      <c r="C107" s="43"/>
      <c r="D107" s="43"/>
      <c r="E107" s="44"/>
      <c r="F107" s="45"/>
      <c r="G107" s="35"/>
      <c r="H107" s="36"/>
      <c r="I107" s="35"/>
      <c r="J107" s="35"/>
      <c r="K107" s="37"/>
      <c r="L107" s="42"/>
      <c r="M107" s="43"/>
      <c r="N107" s="43"/>
      <c r="O107" s="43"/>
      <c r="P107" s="52"/>
      <c r="Q107" s="45"/>
      <c r="R107" s="35"/>
      <c r="S107" s="35"/>
      <c r="T107" s="35"/>
      <c r="U107" s="35"/>
      <c r="V107" s="39"/>
      <c r="W107" s="54"/>
      <c r="X107" s="55"/>
      <c r="Y107" s="55"/>
      <c r="Z107" s="43"/>
      <c r="AA107" s="74" t="s">
        <v>186</v>
      </c>
      <c r="AB107" s="35">
        <v>4642604.404000001</v>
      </c>
      <c r="AC107" s="35">
        <v>5803255.5050000018</v>
      </c>
      <c r="AD107" s="36" t="s">
        <v>126</v>
      </c>
      <c r="AE107" s="36" t="s">
        <v>116</v>
      </c>
      <c r="AF107" s="36"/>
      <c r="AG107" s="37" t="s">
        <v>117</v>
      </c>
      <c r="AH107" s="47"/>
      <c r="AI107" s="47"/>
    </row>
    <row r="108" spans="1:36" s="30" customFormat="1" ht="114.75" x14ac:dyDescent="0.2">
      <c r="A108" s="42"/>
      <c r="B108" s="43"/>
      <c r="C108" s="43"/>
      <c r="D108" s="43"/>
      <c r="E108" s="44"/>
      <c r="F108" s="45"/>
      <c r="G108" s="35"/>
      <c r="H108" s="36"/>
      <c r="I108" s="35"/>
      <c r="J108" s="35"/>
      <c r="K108" s="37"/>
      <c r="L108" s="42"/>
      <c r="M108" s="43"/>
      <c r="N108" s="43"/>
      <c r="O108" s="43"/>
      <c r="P108" s="52"/>
      <c r="Q108" s="45"/>
      <c r="R108" s="35"/>
      <c r="S108" s="35"/>
      <c r="T108" s="35"/>
      <c r="U108" s="35"/>
      <c r="V108" s="39"/>
      <c r="W108" s="54"/>
      <c r="X108" s="55"/>
      <c r="Y108" s="55"/>
      <c r="Z108" s="43"/>
      <c r="AA108" s="44" t="s">
        <v>224</v>
      </c>
      <c r="AB108" s="35">
        <v>880800</v>
      </c>
      <c r="AC108" s="35">
        <f>AB108*1.25</f>
        <v>1101000</v>
      </c>
      <c r="AD108" s="36" t="s">
        <v>126</v>
      </c>
      <c r="AE108" s="36" t="s">
        <v>116</v>
      </c>
      <c r="AF108" s="36"/>
      <c r="AG108" s="37" t="s">
        <v>117</v>
      </c>
      <c r="AH108" s="47"/>
      <c r="AI108" s="47"/>
    </row>
    <row r="109" spans="1:36" s="30" customFormat="1" ht="51" x14ac:dyDescent="0.2">
      <c r="A109" s="42"/>
      <c r="B109" s="43"/>
      <c r="C109" s="43"/>
      <c r="D109" s="43"/>
      <c r="E109" s="44"/>
      <c r="F109" s="45"/>
      <c r="G109" s="35"/>
      <c r="H109" s="36"/>
      <c r="I109" s="35"/>
      <c r="J109" s="35"/>
      <c r="K109" s="37"/>
      <c r="L109" s="42"/>
      <c r="M109" s="43"/>
      <c r="N109" s="43"/>
      <c r="O109" s="43"/>
      <c r="P109" s="78" t="s">
        <v>187</v>
      </c>
      <c r="Q109" s="45">
        <v>199000</v>
      </c>
      <c r="R109" s="35">
        <f>Q109*1.25</f>
        <v>248750</v>
      </c>
      <c r="S109" s="36" t="s">
        <v>236</v>
      </c>
      <c r="T109" s="36" t="s">
        <v>116</v>
      </c>
      <c r="U109" s="36"/>
      <c r="V109" s="37" t="s">
        <v>188</v>
      </c>
      <c r="W109" s="54"/>
      <c r="X109" s="55"/>
      <c r="Y109" s="55"/>
      <c r="Z109" s="43"/>
      <c r="AA109" s="44"/>
      <c r="AB109" s="35"/>
      <c r="AC109" s="35"/>
      <c r="AD109" s="36"/>
      <c r="AE109" s="36"/>
      <c r="AF109" s="36"/>
      <c r="AG109" s="37"/>
      <c r="AH109" s="47"/>
      <c r="AI109" s="47"/>
    </row>
    <row r="110" spans="1:36" s="30" customFormat="1" ht="51" x14ac:dyDescent="0.2">
      <c r="A110" s="42"/>
      <c r="B110" s="43"/>
      <c r="C110" s="43"/>
      <c r="D110" s="43"/>
      <c r="E110" s="44"/>
      <c r="F110" s="45"/>
      <c r="G110" s="35"/>
      <c r="H110" s="36"/>
      <c r="I110" s="35"/>
      <c r="J110" s="35"/>
      <c r="K110" s="37"/>
      <c r="L110" s="42"/>
      <c r="M110" s="43"/>
      <c r="N110" s="43"/>
      <c r="O110" s="43"/>
      <c r="P110" s="78" t="s">
        <v>189</v>
      </c>
      <c r="Q110" s="45">
        <v>194000</v>
      </c>
      <c r="R110" s="35">
        <f>Q110*1.25</f>
        <v>242500</v>
      </c>
      <c r="S110" s="36" t="s">
        <v>236</v>
      </c>
      <c r="T110" s="36" t="s">
        <v>116</v>
      </c>
      <c r="U110" s="36"/>
      <c r="V110" s="37" t="s">
        <v>188</v>
      </c>
      <c r="W110" s="54"/>
      <c r="X110" s="55"/>
      <c r="Y110" s="55"/>
      <c r="Z110" s="43"/>
      <c r="AA110" s="44"/>
      <c r="AB110" s="35"/>
      <c r="AC110" s="35"/>
      <c r="AD110" s="36"/>
      <c r="AE110" s="36"/>
      <c r="AF110" s="36"/>
      <c r="AG110" s="37"/>
      <c r="AH110" s="47"/>
      <c r="AI110" s="47"/>
    </row>
    <row r="111" spans="1:36" s="30" customFormat="1" ht="25.5" x14ac:dyDescent="0.2">
      <c r="A111" s="42"/>
      <c r="B111" s="43"/>
      <c r="C111" s="43"/>
      <c r="D111" s="43"/>
      <c r="E111" s="44"/>
      <c r="F111" s="45"/>
      <c r="G111" s="35"/>
      <c r="H111" s="36"/>
      <c r="I111" s="35"/>
      <c r="J111" s="35"/>
      <c r="K111" s="37"/>
      <c r="L111" s="42"/>
      <c r="M111" s="43"/>
      <c r="N111" s="43"/>
      <c r="O111" s="43"/>
      <c r="P111" s="78" t="s">
        <v>190</v>
      </c>
      <c r="Q111" s="45">
        <v>195000</v>
      </c>
      <c r="R111" s="35">
        <v>243750</v>
      </c>
      <c r="S111" s="36" t="s">
        <v>236</v>
      </c>
      <c r="T111" s="36" t="s">
        <v>116</v>
      </c>
      <c r="U111" s="36"/>
      <c r="V111" s="37" t="s">
        <v>188</v>
      </c>
      <c r="W111" s="54"/>
      <c r="X111" s="55"/>
      <c r="Y111" s="55"/>
      <c r="Z111" s="43"/>
      <c r="AA111" s="44"/>
      <c r="AB111" s="35"/>
      <c r="AC111" s="35"/>
      <c r="AD111" s="36"/>
      <c r="AE111" s="36"/>
      <c r="AF111" s="36"/>
      <c r="AG111" s="37"/>
      <c r="AH111" s="47"/>
      <c r="AI111" s="47"/>
    </row>
    <row r="112" spans="1:36" s="30" customFormat="1" ht="51" x14ac:dyDescent="0.2">
      <c r="A112" s="42"/>
      <c r="B112" s="43"/>
      <c r="C112" s="43"/>
      <c r="D112" s="43"/>
      <c r="E112" s="44"/>
      <c r="F112" s="45"/>
      <c r="G112" s="35"/>
      <c r="H112" s="36"/>
      <c r="I112" s="35"/>
      <c r="J112" s="35"/>
      <c r="K112" s="37"/>
      <c r="L112" s="42"/>
      <c r="M112" s="43"/>
      <c r="N112" s="43"/>
      <c r="O112" s="43"/>
      <c r="P112" s="44" t="s">
        <v>191</v>
      </c>
      <c r="Q112" s="45">
        <v>110000</v>
      </c>
      <c r="R112" s="35">
        <f>Q112*1.25</f>
        <v>137500</v>
      </c>
      <c r="S112" s="36" t="s">
        <v>236</v>
      </c>
      <c r="T112" s="36" t="s">
        <v>116</v>
      </c>
      <c r="U112" s="36"/>
      <c r="V112" s="37" t="s">
        <v>188</v>
      </c>
      <c r="W112" s="54"/>
      <c r="X112" s="55"/>
      <c r="Y112" s="55"/>
      <c r="Z112" s="43"/>
      <c r="AA112" s="44"/>
      <c r="AB112" s="35"/>
      <c r="AC112" s="35"/>
      <c r="AD112" s="36"/>
      <c r="AE112" s="36"/>
      <c r="AF112" s="36"/>
      <c r="AG112" s="37"/>
      <c r="AH112" s="47"/>
      <c r="AI112" s="47"/>
    </row>
    <row r="113" spans="1:35" s="30" customFormat="1" ht="51" x14ac:dyDescent="0.2">
      <c r="A113" s="42"/>
      <c r="B113" s="43"/>
      <c r="C113" s="43"/>
      <c r="D113" s="43"/>
      <c r="E113" s="44"/>
      <c r="F113" s="45"/>
      <c r="G113" s="35"/>
      <c r="H113" s="36"/>
      <c r="I113" s="35"/>
      <c r="J113" s="35"/>
      <c r="K113" s="37"/>
      <c r="L113" s="42"/>
      <c r="M113" s="43"/>
      <c r="N113" s="43"/>
      <c r="O113" s="43"/>
      <c r="P113" s="73" t="s">
        <v>192</v>
      </c>
      <c r="Q113" s="45">
        <v>195000</v>
      </c>
      <c r="R113" s="35">
        <v>243750</v>
      </c>
      <c r="S113" s="36" t="s">
        <v>236</v>
      </c>
      <c r="T113" s="35" t="s">
        <v>116</v>
      </c>
      <c r="U113" s="36"/>
      <c r="V113" s="37" t="s">
        <v>188</v>
      </c>
      <c r="W113" s="54"/>
      <c r="X113" s="55"/>
      <c r="Y113" s="55"/>
      <c r="Z113" s="43"/>
      <c r="AA113" s="44"/>
      <c r="AB113" s="35"/>
      <c r="AC113" s="35"/>
      <c r="AD113" s="36"/>
      <c r="AE113" s="36"/>
      <c r="AF113" s="36"/>
      <c r="AG113" s="37"/>
      <c r="AH113" s="47"/>
      <c r="AI113" s="47"/>
    </row>
    <row r="114" spans="1:35" s="30" customFormat="1" ht="25.5" x14ac:dyDescent="0.2">
      <c r="A114" s="42"/>
      <c r="B114" s="43"/>
      <c r="C114" s="43"/>
      <c r="D114" s="43"/>
      <c r="E114" s="44"/>
      <c r="F114" s="45"/>
      <c r="G114" s="35"/>
      <c r="H114" s="36"/>
      <c r="I114" s="35"/>
      <c r="J114" s="35"/>
      <c r="K114" s="37"/>
      <c r="L114" s="42"/>
      <c r="M114" s="43"/>
      <c r="N114" s="43"/>
      <c r="O114" s="43"/>
      <c r="P114" s="44" t="s">
        <v>193</v>
      </c>
      <c r="Q114" s="45">
        <v>120000</v>
      </c>
      <c r="R114" s="35">
        <v>150000</v>
      </c>
      <c r="S114" s="36" t="s">
        <v>236</v>
      </c>
      <c r="T114" s="35" t="s">
        <v>116</v>
      </c>
      <c r="U114" s="35"/>
      <c r="V114" s="37" t="s">
        <v>188</v>
      </c>
      <c r="W114" s="42"/>
      <c r="X114" s="55"/>
      <c r="Y114" s="55"/>
      <c r="Z114" s="43"/>
      <c r="AA114" s="73"/>
      <c r="AB114" s="35"/>
      <c r="AC114" s="35"/>
      <c r="AD114" s="36"/>
      <c r="AE114" s="36"/>
      <c r="AF114" s="36"/>
      <c r="AG114" s="37"/>
      <c r="AH114" s="47"/>
      <c r="AI114" s="47"/>
    </row>
    <row r="115" spans="1:35" s="30" customFormat="1" ht="38.25" x14ac:dyDescent="0.2">
      <c r="A115" s="42"/>
      <c r="B115" s="43"/>
      <c r="C115" s="43"/>
      <c r="D115" s="43"/>
      <c r="E115" s="44"/>
      <c r="F115" s="45"/>
      <c r="G115" s="35"/>
      <c r="H115" s="36"/>
      <c r="I115" s="35"/>
      <c r="J115" s="35"/>
      <c r="K115" s="37"/>
      <c r="L115" s="42"/>
      <c r="M115" s="43"/>
      <c r="N115" s="43"/>
      <c r="O115" s="43"/>
      <c r="P115" s="52"/>
      <c r="Q115" s="45"/>
      <c r="R115" s="35"/>
      <c r="S115" s="35"/>
      <c r="T115" s="35"/>
      <c r="U115" s="35"/>
      <c r="V115" s="39"/>
      <c r="W115" s="42"/>
      <c r="X115" s="55"/>
      <c r="Y115" s="55"/>
      <c r="Z115" s="43"/>
      <c r="AA115" s="73" t="s">
        <v>194</v>
      </c>
      <c r="AB115" s="35">
        <v>1040000</v>
      </c>
      <c r="AC115" s="35">
        <v>1300000</v>
      </c>
      <c r="AD115" s="36" t="s">
        <v>126</v>
      </c>
      <c r="AE115" s="36" t="s">
        <v>116</v>
      </c>
      <c r="AF115" s="36"/>
      <c r="AG115" s="37" t="s">
        <v>117</v>
      </c>
      <c r="AH115" s="47"/>
      <c r="AI115" s="47"/>
    </row>
    <row r="116" spans="1:35" s="30" customFormat="1" x14ac:dyDescent="0.2">
      <c r="A116" s="42">
        <v>30</v>
      </c>
      <c r="B116" s="43" t="s">
        <v>53</v>
      </c>
      <c r="C116" s="43">
        <v>32343</v>
      </c>
      <c r="D116" s="43"/>
      <c r="E116" s="44"/>
      <c r="F116" s="45"/>
      <c r="G116" s="35"/>
      <c r="H116" s="36"/>
      <c r="I116" s="35"/>
      <c r="J116" s="35"/>
      <c r="K116" s="37"/>
      <c r="L116" s="42">
        <v>30</v>
      </c>
      <c r="M116" s="43" t="s">
        <v>53</v>
      </c>
      <c r="N116" s="43">
        <v>32343</v>
      </c>
      <c r="O116" s="43"/>
      <c r="P116" s="44" t="s">
        <v>57</v>
      </c>
      <c r="Q116" s="45">
        <f>SUM(Q117)</f>
        <v>144000</v>
      </c>
      <c r="R116" s="35">
        <f>SUM(R117)</f>
        <v>180000</v>
      </c>
      <c r="S116" s="36"/>
      <c r="T116" s="36"/>
      <c r="U116" s="36"/>
      <c r="V116" s="37"/>
      <c r="W116" s="42">
        <v>30</v>
      </c>
      <c r="X116" s="43" t="s">
        <v>53</v>
      </c>
      <c r="Y116" s="43">
        <v>32343</v>
      </c>
      <c r="Z116" s="43"/>
      <c r="AA116" s="50"/>
      <c r="AB116" s="35"/>
      <c r="AC116" s="35"/>
      <c r="AD116" s="36"/>
      <c r="AE116" s="36"/>
      <c r="AF116" s="35"/>
      <c r="AG116" s="37"/>
    </row>
    <row r="117" spans="1:35" s="30" customFormat="1" ht="51" x14ac:dyDescent="0.2">
      <c r="A117" s="42"/>
      <c r="B117" s="43"/>
      <c r="C117" s="43"/>
      <c r="D117" s="43"/>
      <c r="E117" s="44"/>
      <c r="F117" s="45"/>
      <c r="G117" s="35"/>
      <c r="H117" s="36"/>
      <c r="I117" s="35"/>
      <c r="J117" s="35"/>
      <c r="K117" s="37"/>
      <c r="L117" s="42"/>
      <c r="M117" s="43"/>
      <c r="N117" s="43"/>
      <c r="O117" s="43"/>
      <c r="P117" s="44" t="s">
        <v>225</v>
      </c>
      <c r="Q117" s="45">
        <f>R117/1.25</f>
        <v>144000</v>
      </c>
      <c r="R117" s="35">
        <v>180000</v>
      </c>
      <c r="S117" s="35" t="s">
        <v>236</v>
      </c>
      <c r="T117" s="36" t="s">
        <v>116</v>
      </c>
      <c r="U117" s="36"/>
      <c r="V117" s="39" t="s">
        <v>117</v>
      </c>
      <c r="W117" s="42"/>
      <c r="X117" s="43"/>
      <c r="Y117" s="43"/>
      <c r="Z117" s="43"/>
      <c r="AA117" s="50"/>
      <c r="AB117" s="35"/>
      <c r="AC117" s="35"/>
      <c r="AD117" s="36"/>
      <c r="AE117" s="36"/>
      <c r="AF117" s="35"/>
      <c r="AG117" s="37"/>
    </row>
    <row r="118" spans="1:35" s="30" customFormat="1" ht="30" customHeight="1" x14ac:dyDescent="0.2">
      <c r="A118" s="42">
        <v>31</v>
      </c>
      <c r="B118" s="43"/>
      <c r="C118" s="43">
        <v>32346</v>
      </c>
      <c r="D118" s="43"/>
      <c r="E118" s="44"/>
      <c r="F118" s="45"/>
      <c r="G118" s="35"/>
      <c r="H118" s="36"/>
      <c r="I118" s="35"/>
      <c r="J118" s="35"/>
      <c r="K118" s="37"/>
      <c r="L118" s="42">
        <v>31</v>
      </c>
      <c r="M118" s="43"/>
      <c r="N118" s="43">
        <v>32346</v>
      </c>
      <c r="O118" s="43"/>
      <c r="P118" s="52"/>
      <c r="Q118" s="45"/>
      <c r="R118" s="35"/>
      <c r="S118" s="35"/>
      <c r="T118" s="36"/>
      <c r="U118" s="36"/>
      <c r="V118" s="39"/>
      <c r="W118" s="42">
        <v>31</v>
      </c>
      <c r="X118" s="43"/>
      <c r="Y118" s="43">
        <v>32346</v>
      </c>
      <c r="Z118" s="43"/>
      <c r="AA118" s="44" t="s">
        <v>195</v>
      </c>
      <c r="AB118" s="35">
        <f>SUM(AB119)</f>
        <v>2800000</v>
      </c>
      <c r="AC118" s="35">
        <f>SUM(AC119)</f>
        <v>3500000</v>
      </c>
      <c r="AD118" s="36"/>
      <c r="AE118" s="36"/>
      <c r="AF118" s="35"/>
      <c r="AG118" s="37"/>
      <c r="AI118" s="47"/>
    </row>
    <row r="119" spans="1:35" s="30" customFormat="1" ht="25.5" x14ac:dyDescent="0.2">
      <c r="A119" s="42"/>
      <c r="B119" s="43"/>
      <c r="C119" s="43"/>
      <c r="D119" s="43"/>
      <c r="E119" s="44"/>
      <c r="F119" s="45"/>
      <c r="G119" s="35"/>
      <c r="H119" s="36"/>
      <c r="I119" s="35"/>
      <c r="J119" s="35"/>
      <c r="K119" s="37"/>
      <c r="L119" s="42"/>
      <c r="M119" s="43"/>
      <c r="N119" s="43"/>
      <c r="O119" s="43"/>
      <c r="P119" s="44"/>
      <c r="Q119" s="45"/>
      <c r="R119" s="35"/>
      <c r="S119" s="35"/>
      <c r="T119" s="36"/>
      <c r="U119" s="36"/>
      <c r="V119" s="39"/>
      <c r="W119" s="42"/>
      <c r="X119" s="43"/>
      <c r="Y119" s="43"/>
      <c r="Z119" s="43"/>
      <c r="AA119" s="51" t="s">
        <v>196</v>
      </c>
      <c r="AB119" s="35">
        <f>AC119/1.25</f>
        <v>2800000</v>
      </c>
      <c r="AC119" s="35">
        <v>3500000</v>
      </c>
      <c r="AD119" s="36" t="s">
        <v>126</v>
      </c>
      <c r="AE119" s="36" t="s">
        <v>116</v>
      </c>
      <c r="AF119" s="35"/>
      <c r="AG119" s="37" t="s">
        <v>117</v>
      </c>
      <c r="AI119" s="47"/>
    </row>
    <row r="120" spans="1:35" s="30" customFormat="1" ht="25.5" x14ac:dyDescent="0.2">
      <c r="A120" s="42">
        <v>32</v>
      </c>
      <c r="B120" s="43" t="s">
        <v>54</v>
      </c>
      <c r="C120" s="43">
        <v>32348</v>
      </c>
      <c r="D120" s="43"/>
      <c r="E120" s="44"/>
      <c r="F120" s="45"/>
      <c r="G120" s="35"/>
      <c r="H120" s="36"/>
      <c r="I120" s="35"/>
      <c r="J120" s="35"/>
      <c r="K120" s="37"/>
      <c r="L120" s="42">
        <v>32</v>
      </c>
      <c r="M120" s="43" t="s">
        <v>54</v>
      </c>
      <c r="N120" s="43">
        <v>32348</v>
      </c>
      <c r="O120" s="43"/>
      <c r="P120" s="44" t="s">
        <v>230</v>
      </c>
      <c r="Q120" s="45">
        <f>R120/1.25</f>
        <v>200000</v>
      </c>
      <c r="R120" s="35">
        <v>250000</v>
      </c>
      <c r="S120" s="35" t="s">
        <v>236</v>
      </c>
      <c r="T120" s="36" t="s">
        <v>116</v>
      </c>
      <c r="U120" s="36"/>
      <c r="V120" s="39" t="s">
        <v>117</v>
      </c>
      <c r="W120" s="42">
        <v>32</v>
      </c>
      <c r="X120" s="43" t="s">
        <v>54</v>
      </c>
      <c r="Y120" s="43">
        <v>32348</v>
      </c>
      <c r="Z120" s="43"/>
      <c r="AA120" s="51"/>
      <c r="AB120" s="35"/>
      <c r="AC120" s="35"/>
      <c r="AD120" s="36"/>
      <c r="AE120" s="36"/>
      <c r="AF120" s="35"/>
      <c r="AG120" s="37"/>
      <c r="AI120" s="47"/>
    </row>
    <row r="121" spans="1:35" s="30" customFormat="1" x14ac:dyDescent="0.2">
      <c r="A121" s="42">
        <v>33</v>
      </c>
      <c r="B121" s="43" t="s">
        <v>55</v>
      </c>
      <c r="C121" s="43">
        <v>32359</v>
      </c>
      <c r="D121" s="43"/>
      <c r="E121" s="44" t="s">
        <v>61</v>
      </c>
      <c r="F121" s="45">
        <f>G121/1.25</f>
        <v>80000</v>
      </c>
      <c r="G121" s="35">
        <v>100000</v>
      </c>
      <c r="H121" s="36" t="s">
        <v>236</v>
      </c>
      <c r="I121" s="35" t="s">
        <v>116</v>
      </c>
      <c r="J121" s="35"/>
      <c r="K121" s="37" t="s">
        <v>117</v>
      </c>
      <c r="L121" s="42">
        <v>33</v>
      </c>
      <c r="M121" s="43" t="s">
        <v>55</v>
      </c>
      <c r="N121" s="43">
        <v>32359</v>
      </c>
      <c r="O121" s="43"/>
      <c r="P121" s="44"/>
      <c r="Q121" s="45"/>
      <c r="R121" s="35"/>
      <c r="S121" s="35"/>
      <c r="T121" s="35"/>
      <c r="U121" s="35"/>
      <c r="V121" s="39"/>
      <c r="W121" s="42">
        <v>33</v>
      </c>
      <c r="X121" s="43" t="s">
        <v>55</v>
      </c>
      <c r="Y121" s="43">
        <v>32359</v>
      </c>
      <c r="Z121" s="43"/>
      <c r="AA121" s="50"/>
      <c r="AB121" s="35"/>
      <c r="AC121" s="35"/>
      <c r="AD121" s="36"/>
      <c r="AE121" s="36"/>
      <c r="AF121" s="35"/>
      <c r="AG121" s="37"/>
    </row>
    <row r="122" spans="1:35" s="30" customFormat="1" ht="72" customHeight="1" x14ac:dyDescent="0.2">
      <c r="A122" s="42">
        <v>34</v>
      </c>
      <c r="B122" s="43" t="s">
        <v>56</v>
      </c>
      <c r="C122" s="43">
        <v>3236</v>
      </c>
      <c r="D122" s="43"/>
      <c r="E122" s="44"/>
      <c r="F122" s="45"/>
      <c r="G122" s="35"/>
      <c r="H122" s="36"/>
      <c r="I122" s="35"/>
      <c r="J122" s="35"/>
      <c r="K122" s="37"/>
      <c r="L122" s="42">
        <v>34</v>
      </c>
      <c r="M122" s="43" t="s">
        <v>56</v>
      </c>
      <c r="N122" s="43">
        <v>3236</v>
      </c>
      <c r="O122" s="43"/>
      <c r="P122" s="52"/>
      <c r="Q122" s="45"/>
      <c r="R122" s="35"/>
      <c r="S122" s="35"/>
      <c r="T122" s="35"/>
      <c r="U122" s="35"/>
      <c r="V122" s="39"/>
      <c r="W122" s="42">
        <v>34</v>
      </c>
      <c r="X122" s="43" t="s">
        <v>56</v>
      </c>
      <c r="Y122" s="43">
        <v>3236</v>
      </c>
      <c r="Z122" s="43"/>
      <c r="AA122" s="44" t="s">
        <v>197</v>
      </c>
      <c r="AB122" s="35">
        <f>SUM(AB123:AB124)</f>
        <v>3800000</v>
      </c>
      <c r="AC122" s="35">
        <f>SUM(AC123:AC124)</f>
        <v>4750000</v>
      </c>
      <c r="AD122" s="40" t="s">
        <v>115</v>
      </c>
      <c r="AE122" s="36" t="s">
        <v>116</v>
      </c>
      <c r="AF122" s="36"/>
      <c r="AG122" s="37" t="s">
        <v>117</v>
      </c>
      <c r="AH122" s="47"/>
      <c r="AI122" s="47"/>
    </row>
    <row r="123" spans="1:35" s="30" customFormat="1" ht="72" customHeight="1" x14ac:dyDescent="0.2">
      <c r="A123" s="42"/>
      <c r="B123" s="43"/>
      <c r="C123" s="43"/>
      <c r="D123" s="43"/>
      <c r="E123" s="44"/>
      <c r="F123" s="45"/>
      <c r="G123" s="35"/>
      <c r="H123" s="36"/>
      <c r="I123" s="35"/>
      <c r="J123" s="35"/>
      <c r="K123" s="37"/>
      <c r="L123" s="42"/>
      <c r="M123" s="43"/>
      <c r="N123" s="43"/>
      <c r="O123" s="43"/>
      <c r="P123" s="52"/>
      <c r="Q123" s="45"/>
      <c r="R123" s="35"/>
      <c r="S123" s="35"/>
      <c r="T123" s="35"/>
      <c r="U123" s="35"/>
      <c r="V123" s="39"/>
      <c r="W123" s="42"/>
      <c r="X123" s="55"/>
      <c r="Y123" s="55"/>
      <c r="Z123" s="43"/>
      <c r="AA123" s="44" t="s">
        <v>198</v>
      </c>
      <c r="AB123" s="35">
        <v>524100</v>
      </c>
      <c r="AC123" s="35">
        <v>655125</v>
      </c>
      <c r="AD123" s="40" t="s">
        <v>115</v>
      </c>
      <c r="AE123" s="36" t="s">
        <v>116</v>
      </c>
      <c r="AF123" s="36"/>
      <c r="AG123" s="37" t="s">
        <v>117</v>
      </c>
      <c r="AH123" s="47"/>
      <c r="AI123" s="47"/>
    </row>
    <row r="124" spans="1:35" s="30" customFormat="1" ht="72" customHeight="1" x14ac:dyDescent="0.2">
      <c r="A124" s="42"/>
      <c r="B124" s="43"/>
      <c r="C124" s="43"/>
      <c r="D124" s="43"/>
      <c r="E124" s="44"/>
      <c r="F124" s="45"/>
      <c r="G124" s="35"/>
      <c r="H124" s="36"/>
      <c r="I124" s="35"/>
      <c r="J124" s="35"/>
      <c r="K124" s="37"/>
      <c r="L124" s="42"/>
      <c r="M124" s="43"/>
      <c r="N124" s="43"/>
      <c r="O124" s="43"/>
      <c r="P124" s="52"/>
      <c r="Q124" s="45"/>
      <c r="R124" s="35"/>
      <c r="S124" s="35"/>
      <c r="T124" s="35"/>
      <c r="U124" s="35"/>
      <c r="V124" s="39"/>
      <c r="W124" s="42"/>
      <c r="X124" s="55"/>
      <c r="Y124" s="55"/>
      <c r="Z124" s="43"/>
      <c r="AA124" s="74" t="s">
        <v>199</v>
      </c>
      <c r="AB124" s="35">
        <v>3275900</v>
      </c>
      <c r="AC124" s="35">
        <v>4094875</v>
      </c>
      <c r="AD124" s="40"/>
      <c r="AE124" s="36"/>
      <c r="AF124" s="36"/>
      <c r="AG124" s="37"/>
      <c r="AH124" s="47"/>
      <c r="AI124" s="47"/>
    </row>
    <row r="125" spans="1:35" s="30" customFormat="1" ht="38.25" x14ac:dyDescent="0.2">
      <c r="A125" s="42">
        <v>35</v>
      </c>
      <c r="B125" s="43" t="s">
        <v>58</v>
      </c>
      <c r="C125" s="43">
        <v>32361</v>
      </c>
      <c r="D125" s="43"/>
      <c r="E125" s="44"/>
      <c r="F125" s="45"/>
      <c r="G125" s="35"/>
      <c r="H125" s="36"/>
      <c r="I125" s="35"/>
      <c r="J125" s="35"/>
      <c r="K125" s="37"/>
      <c r="L125" s="42">
        <v>35</v>
      </c>
      <c r="M125" s="43" t="s">
        <v>58</v>
      </c>
      <c r="N125" s="43">
        <v>32361</v>
      </c>
      <c r="O125" s="43"/>
      <c r="P125" s="44" t="s">
        <v>102</v>
      </c>
      <c r="Q125" s="35">
        <f>R125/1.25</f>
        <v>200000</v>
      </c>
      <c r="R125" s="35">
        <v>250000</v>
      </c>
      <c r="S125" s="36" t="s">
        <v>236</v>
      </c>
      <c r="T125" s="36" t="s">
        <v>116</v>
      </c>
      <c r="U125" s="36"/>
      <c r="V125" s="39" t="s">
        <v>117</v>
      </c>
      <c r="W125" s="42">
        <v>35</v>
      </c>
      <c r="X125" s="43" t="s">
        <v>58</v>
      </c>
      <c r="Y125" s="43">
        <v>32361</v>
      </c>
      <c r="Z125" s="43"/>
      <c r="AA125" s="44"/>
      <c r="AB125" s="35"/>
      <c r="AC125" s="35"/>
      <c r="AD125" s="36"/>
      <c r="AE125" s="36"/>
      <c r="AF125" s="36"/>
      <c r="AG125" s="37"/>
    </row>
    <row r="126" spans="1:35" s="30" customFormat="1" x14ac:dyDescent="0.2">
      <c r="A126" s="42">
        <v>36</v>
      </c>
      <c r="B126" s="43"/>
      <c r="C126" s="43">
        <v>32370</v>
      </c>
      <c r="D126" s="43"/>
      <c r="E126" s="44"/>
      <c r="F126" s="45"/>
      <c r="G126" s="35"/>
      <c r="H126" s="36"/>
      <c r="I126" s="35"/>
      <c r="J126" s="35"/>
      <c r="K126" s="37"/>
      <c r="L126" s="42">
        <v>36</v>
      </c>
      <c r="M126" s="43"/>
      <c r="N126" s="43">
        <v>32370</v>
      </c>
      <c r="O126" s="43"/>
      <c r="P126" s="44" t="s">
        <v>93</v>
      </c>
      <c r="Q126" s="45">
        <f>R126/1.25</f>
        <v>200000</v>
      </c>
      <c r="R126" s="35">
        <v>250000</v>
      </c>
      <c r="S126" s="35" t="s">
        <v>236</v>
      </c>
      <c r="T126" s="36" t="s">
        <v>116</v>
      </c>
      <c r="U126" s="35"/>
      <c r="V126" s="39" t="s">
        <v>117</v>
      </c>
      <c r="W126" s="42">
        <v>36</v>
      </c>
      <c r="X126" s="43"/>
      <c r="Y126" s="43">
        <v>32370</v>
      </c>
      <c r="Z126" s="43"/>
      <c r="AA126" s="51"/>
      <c r="AB126" s="35"/>
      <c r="AC126" s="35"/>
      <c r="AD126" s="36"/>
      <c r="AE126" s="36"/>
      <c r="AF126" s="36"/>
      <c r="AG126" s="37"/>
    </row>
    <row r="127" spans="1:35" s="30" customFormat="1" x14ac:dyDescent="0.2">
      <c r="A127" s="42">
        <v>37</v>
      </c>
      <c r="B127" s="43" t="s">
        <v>59</v>
      </c>
      <c r="C127" s="43">
        <v>32373</v>
      </c>
      <c r="D127" s="43"/>
      <c r="E127" s="44"/>
      <c r="F127" s="45"/>
      <c r="G127" s="35"/>
      <c r="H127" s="36"/>
      <c r="I127" s="35"/>
      <c r="J127" s="35"/>
      <c r="K127" s="37"/>
      <c r="L127" s="42">
        <v>37</v>
      </c>
      <c r="M127" s="43" t="s">
        <v>59</v>
      </c>
      <c r="N127" s="43">
        <v>32373</v>
      </c>
      <c r="O127" s="43"/>
      <c r="P127" s="44" t="s">
        <v>91</v>
      </c>
      <c r="Q127" s="45">
        <f>R127/1.25</f>
        <v>172000</v>
      </c>
      <c r="R127" s="35">
        <v>215000</v>
      </c>
      <c r="S127" s="35" t="s">
        <v>236</v>
      </c>
      <c r="T127" s="36" t="s">
        <v>116</v>
      </c>
      <c r="U127" s="35"/>
      <c r="V127" s="39" t="s">
        <v>117</v>
      </c>
      <c r="W127" s="42">
        <v>37</v>
      </c>
      <c r="X127" s="43" t="s">
        <v>59</v>
      </c>
      <c r="Y127" s="43">
        <v>32373</v>
      </c>
      <c r="Z127" s="43"/>
      <c r="AA127" s="50"/>
      <c r="AB127" s="35"/>
      <c r="AC127" s="35"/>
      <c r="AD127" s="36"/>
      <c r="AE127" s="36"/>
      <c r="AF127" s="35"/>
      <c r="AG127" s="37"/>
    </row>
    <row r="128" spans="1:35" s="30" customFormat="1" x14ac:dyDescent="0.2">
      <c r="A128" s="42">
        <v>38</v>
      </c>
      <c r="B128" s="43" t="s">
        <v>60</v>
      </c>
      <c r="C128" s="43">
        <v>32379</v>
      </c>
      <c r="D128" s="43"/>
      <c r="E128" s="44" t="s">
        <v>65</v>
      </c>
      <c r="F128" s="45">
        <f>SUM(F129:F130)</f>
        <v>40000</v>
      </c>
      <c r="G128" s="35">
        <f>SUM(G129:G130)</f>
        <v>50000</v>
      </c>
      <c r="H128" s="36" t="s">
        <v>236</v>
      </c>
      <c r="I128" s="35" t="s">
        <v>116</v>
      </c>
      <c r="J128" s="35"/>
      <c r="K128" s="37" t="s">
        <v>117</v>
      </c>
      <c r="L128" s="42">
        <v>38</v>
      </c>
      <c r="M128" s="43" t="s">
        <v>60</v>
      </c>
      <c r="N128" s="43">
        <v>32379</v>
      </c>
      <c r="O128" s="43"/>
      <c r="P128" s="52"/>
      <c r="Q128" s="45"/>
      <c r="R128" s="35"/>
      <c r="S128" s="35"/>
      <c r="T128" s="35"/>
      <c r="U128" s="35"/>
      <c r="V128" s="39"/>
      <c r="W128" s="42">
        <v>38</v>
      </c>
      <c r="X128" s="43" t="s">
        <v>60</v>
      </c>
      <c r="Y128" s="43">
        <v>32379</v>
      </c>
      <c r="Z128" s="43"/>
      <c r="AA128" s="50"/>
      <c r="AB128" s="35"/>
      <c r="AC128" s="35"/>
      <c r="AD128" s="36"/>
      <c r="AE128" s="36"/>
      <c r="AF128" s="35"/>
      <c r="AG128" s="37"/>
    </row>
    <row r="129" spans="1:35" s="30" customFormat="1" ht="51" x14ac:dyDescent="0.2">
      <c r="A129" s="42"/>
      <c r="B129" s="43"/>
      <c r="C129" s="43"/>
      <c r="D129" s="43"/>
      <c r="E129" s="44" t="s">
        <v>200</v>
      </c>
      <c r="F129" s="45">
        <f>G129/1.25</f>
        <v>34800</v>
      </c>
      <c r="G129" s="35">
        <v>43500</v>
      </c>
      <c r="H129" s="36" t="s">
        <v>236</v>
      </c>
      <c r="I129" s="35" t="s">
        <v>201</v>
      </c>
      <c r="J129" s="35"/>
      <c r="K129" s="37" t="s">
        <v>117</v>
      </c>
      <c r="L129" s="42"/>
      <c r="M129" s="43"/>
      <c r="N129" s="43"/>
      <c r="O129" s="43"/>
      <c r="P129" s="52"/>
      <c r="Q129" s="45"/>
      <c r="R129" s="35"/>
      <c r="S129" s="35"/>
      <c r="T129" s="35"/>
      <c r="U129" s="35"/>
      <c r="V129" s="39"/>
      <c r="W129" s="42"/>
      <c r="X129" s="43"/>
      <c r="Y129" s="43"/>
      <c r="Z129" s="43"/>
      <c r="AA129" s="50"/>
      <c r="AB129" s="35"/>
      <c r="AC129" s="35"/>
      <c r="AD129" s="36"/>
      <c r="AE129" s="36"/>
      <c r="AF129" s="35"/>
      <c r="AG129" s="37"/>
    </row>
    <row r="130" spans="1:35" s="30" customFormat="1" x14ac:dyDescent="0.2">
      <c r="A130" s="42"/>
      <c r="B130" s="43"/>
      <c r="C130" s="43"/>
      <c r="D130" s="43"/>
      <c r="E130" s="61" t="s">
        <v>65</v>
      </c>
      <c r="F130" s="45">
        <v>5200</v>
      </c>
      <c r="G130" s="35">
        <v>6500</v>
      </c>
      <c r="H130" s="36"/>
      <c r="I130" s="35"/>
      <c r="J130" s="35"/>
      <c r="K130" s="37"/>
      <c r="L130" s="42"/>
      <c r="M130" s="43"/>
      <c r="N130" s="43"/>
      <c r="O130" s="43"/>
      <c r="P130" s="52"/>
      <c r="Q130" s="45"/>
      <c r="R130" s="35"/>
      <c r="S130" s="35"/>
      <c r="T130" s="35"/>
      <c r="U130" s="35"/>
      <c r="V130" s="39"/>
      <c r="W130" s="42"/>
      <c r="X130" s="43"/>
      <c r="Y130" s="43"/>
      <c r="Z130" s="43"/>
      <c r="AA130" s="50"/>
      <c r="AB130" s="35"/>
      <c r="AC130" s="35"/>
      <c r="AD130" s="36"/>
      <c r="AE130" s="36"/>
      <c r="AF130" s="35"/>
      <c r="AG130" s="37"/>
    </row>
    <row r="131" spans="1:35" s="30" customFormat="1" x14ac:dyDescent="0.2">
      <c r="A131" s="42">
        <v>39</v>
      </c>
      <c r="B131" s="43" t="s">
        <v>62</v>
      </c>
      <c r="C131" s="43">
        <v>3238</v>
      </c>
      <c r="D131" s="43"/>
      <c r="E131" s="44"/>
      <c r="F131" s="45"/>
      <c r="G131" s="35"/>
      <c r="H131" s="36"/>
      <c r="I131" s="35"/>
      <c r="J131" s="35"/>
      <c r="K131" s="37"/>
      <c r="L131" s="42">
        <v>39</v>
      </c>
      <c r="M131" s="43" t="s">
        <v>62</v>
      </c>
      <c r="N131" s="43">
        <v>3238</v>
      </c>
      <c r="O131" s="43"/>
      <c r="P131" s="52"/>
      <c r="Q131" s="45"/>
      <c r="R131" s="35"/>
      <c r="S131" s="35"/>
      <c r="T131" s="35"/>
      <c r="U131" s="35"/>
      <c r="V131" s="39"/>
      <c r="W131" s="42">
        <v>39</v>
      </c>
      <c r="X131" s="43" t="s">
        <v>62</v>
      </c>
      <c r="Y131" s="43">
        <v>3238</v>
      </c>
      <c r="Z131" s="43"/>
      <c r="AA131" s="44" t="s">
        <v>67</v>
      </c>
      <c r="AB131" s="35">
        <f>SUM(AB132,Q133:Q134,F135,F136)</f>
        <v>1600000</v>
      </c>
      <c r="AC131" s="35">
        <f>SUM(AC132,R133:R134,G135,G136)</f>
        <v>2000000</v>
      </c>
      <c r="AD131" s="36"/>
      <c r="AE131" s="36"/>
      <c r="AF131" s="36"/>
      <c r="AG131" s="37"/>
    </row>
    <row r="132" spans="1:35" s="30" customFormat="1" ht="76.5" customHeight="1" x14ac:dyDescent="0.2">
      <c r="A132" s="42"/>
      <c r="B132" s="43"/>
      <c r="C132" s="43"/>
      <c r="D132" s="43"/>
      <c r="E132" s="44"/>
      <c r="F132" s="45"/>
      <c r="G132" s="35"/>
      <c r="H132" s="36"/>
      <c r="I132" s="35"/>
      <c r="J132" s="35"/>
      <c r="K132" s="37"/>
      <c r="L132" s="42"/>
      <c r="M132" s="43"/>
      <c r="N132" s="43"/>
      <c r="O132" s="43"/>
      <c r="P132" s="52"/>
      <c r="Q132" s="45"/>
      <c r="R132" s="35"/>
      <c r="S132" s="35"/>
      <c r="T132" s="35"/>
      <c r="U132" s="35"/>
      <c r="V132" s="39"/>
      <c r="W132" s="42"/>
      <c r="X132" s="43"/>
      <c r="Y132" s="43"/>
      <c r="Z132" s="79"/>
      <c r="AA132" s="75" t="s">
        <v>226</v>
      </c>
      <c r="AB132" s="53">
        <v>1073525</v>
      </c>
      <c r="AC132" s="35">
        <v>1341906.25</v>
      </c>
      <c r="AD132" s="36" t="s">
        <v>126</v>
      </c>
      <c r="AE132" s="36" t="s">
        <v>116</v>
      </c>
      <c r="AF132" s="36"/>
      <c r="AG132" s="37" t="s">
        <v>117</v>
      </c>
      <c r="AH132" s="47"/>
      <c r="AI132" s="47"/>
    </row>
    <row r="133" spans="1:35" s="30" customFormat="1" ht="63.75" x14ac:dyDescent="0.2">
      <c r="A133" s="42"/>
      <c r="B133" s="43"/>
      <c r="C133" s="43"/>
      <c r="D133" s="43"/>
      <c r="E133" s="44"/>
      <c r="F133" s="45"/>
      <c r="G133" s="35"/>
      <c r="H133" s="36"/>
      <c r="I133" s="35"/>
      <c r="J133" s="35"/>
      <c r="K133" s="37"/>
      <c r="L133" s="42"/>
      <c r="M133" s="43"/>
      <c r="N133" s="43"/>
      <c r="O133" s="43"/>
      <c r="P133" s="52" t="s">
        <v>202</v>
      </c>
      <c r="Q133" s="45">
        <v>284000</v>
      </c>
      <c r="R133" s="35">
        <v>355000</v>
      </c>
      <c r="S133" s="53" t="s">
        <v>203</v>
      </c>
      <c r="T133" s="35" t="s">
        <v>116</v>
      </c>
      <c r="U133" s="35"/>
      <c r="V133" s="39" t="s">
        <v>117</v>
      </c>
      <c r="W133" s="42"/>
      <c r="X133" s="43"/>
      <c r="Y133" s="43"/>
      <c r="Z133" s="43"/>
      <c r="AA133" s="51"/>
      <c r="AB133" s="35"/>
      <c r="AC133" s="35"/>
      <c r="AD133" s="40"/>
      <c r="AE133" s="36"/>
      <c r="AF133" s="36"/>
      <c r="AG133" s="37"/>
      <c r="AH133" s="47"/>
    </row>
    <row r="134" spans="1:35" s="30" customFormat="1" ht="102" x14ac:dyDescent="0.2">
      <c r="A134" s="42"/>
      <c r="B134" s="43"/>
      <c r="C134" s="43"/>
      <c r="D134" s="43"/>
      <c r="E134" s="44"/>
      <c r="F134" s="45"/>
      <c r="G134" s="35"/>
      <c r="H134" s="36"/>
      <c r="I134" s="35"/>
      <c r="J134" s="35"/>
      <c r="K134" s="37"/>
      <c r="L134" s="42"/>
      <c r="M134" s="43"/>
      <c r="N134" s="43"/>
      <c r="O134" s="76"/>
      <c r="P134" s="52" t="s">
        <v>204</v>
      </c>
      <c r="Q134" s="45">
        <f>R134/1.25</f>
        <v>180000</v>
      </c>
      <c r="R134" s="35">
        <v>225000</v>
      </c>
      <c r="S134" s="35" t="s">
        <v>236</v>
      </c>
      <c r="T134" s="35" t="s">
        <v>116</v>
      </c>
      <c r="U134" s="35"/>
      <c r="V134" s="39" t="s">
        <v>117</v>
      </c>
      <c r="W134" s="42"/>
      <c r="X134" s="43"/>
      <c r="Y134" s="43"/>
      <c r="Z134" s="43"/>
      <c r="AA134" s="51"/>
      <c r="AB134" s="35"/>
      <c r="AC134" s="35"/>
      <c r="AD134" s="40"/>
      <c r="AE134" s="36"/>
      <c r="AF134" s="36"/>
      <c r="AG134" s="37"/>
      <c r="AH134" s="47"/>
    </row>
    <row r="135" spans="1:35" s="30" customFormat="1" ht="76.5" x14ac:dyDescent="0.2">
      <c r="A135" s="42"/>
      <c r="B135" s="43"/>
      <c r="C135" s="43"/>
      <c r="D135" s="76"/>
      <c r="E135" s="44" t="s">
        <v>205</v>
      </c>
      <c r="F135" s="45">
        <f>G135/1.25</f>
        <v>36000</v>
      </c>
      <c r="G135" s="35">
        <v>45000</v>
      </c>
      <c r="H135" s="36" t="s">
        <v>236</v>
      </c>
      <c r="I135" s="35" t="s">
        <v>116</v>
      </c>
      <c r="J135" s="36"/>
      <c r="K135" s="37" t="s">
        <v>117</v>
      </c>
      <c r="L135" s="42"/>
      <c r="M135" s="43"/>
      <c r="N135" s="43"/>
      <c r="O135" s="43"/>
      <c r="P135" s="52"/>
      <c r="Q135" s="45"/>
      <c r="R135" s="35"/>
      <c r="S135" s="35"/>
      <c r="T135" s="35"/>
      <c r="U135" s="35"/>
      <c r="V135" s="39"/>
      <c r="W135" s="42"/>
      <c r="X135" s="43"/>
      <c r="Y135" s="43"/>
      <c r="Z135" s="43"/>
      <c r="AA135" s="51"/>
      <c r="AB135" s="35"/>
      <c r="AC135" s="35"/>
      <c r="AD135" s="40"/>
      <c r="AE135" s="36"/>
      <c r="AF135" s="36"/>
      <c r="AG135" s="37"/>
      <c r="AH135" s="47"/>
    </row>
    <row r="136" spans="1:35" s="30" customFormat="1" ht="25.5" x14ac:dyDescent="0.2">
      <c r="A136" s="42"/>
      <c r="B136" s="43"/>
      <c r="C136" s="43"/>
      <c r="D136" s="43"/>
      <c r="E136" s="44" t="s">
        <v>206</v>
      </c>
      <c r="F136" s="45">
        <v>26475</v>
      </c>
      <c r="G136" s="35">
        <v>33093.75</v>
      </c>
      <c r="H136" s="36" t="s">
        <v>236</v>
      </c>
      <c r="I136" s="35" t="s">
        <v>116</v>
      </c>
      <c r="J136" s="35"/>
      <c r="K136" s="37" t="s">
        <v>117</v>
      </c>
      <c r="L136" s="42"/>
      <c r="M136" s="43"/>
      <c r="N136" s="43"/>
      <c r="O136" s="43"/>
      <c r="P136" s="52"/>
      <c r="Q136" s="80"/>
      <c r="R136" s="81"/>
      <c r="S136" s="35"/>
      <c r="T136" s="35"/>
      <c r="U136" s="35"/>
      <c r="V136" s="39"/>
      <c r="W136" s="42"/>
      <c r="X136" s="43"/>
      <c r="Y136" s="43"/>
      <c r="Z136" s="43"/>
      <c r="AA136" s="51"/>
      <c r="AB136" s="35"/>
      <c r="AC136" s="35"/>
      <c r="AD136" s="36"/>
      <c r="AE136" s="36"/>
      <c r="AF136" s="36"/>
      <c r="AG136" s="37"/>
      <c r="AH136" s="47"/>
    </row>
    <row r="137" spans="1:35" s="30" customFormat="1" ht="25.5" x14ac:dyDescent="0.2">
      <c r="A137" s="42">
        <v>40</v>
      </c>
      <c r="B137" s="43" t="s">
        <v>63</v>
      </c>
      <c r="C137" s="43">
        <v>32391</v>
      </c>
      <c r="D137" s="43"/>
      <c r="E137" s="44" t="s">
        <v>68</v>
      </c>
      <c r="F137" s="45">
        <f>SUM(F138)</f>
        <v>24000</v>
      </c>
      <c r="G137" s="35">
        <f>SUM(G138)</f>
        <v>30000</v>
      </c>
      <c r="H137" s="36" t="s">
        <v>236</v>
      </c>
      <c r="I137" s="35" t="s">
        <v>116</v>
      </c>
      <c r="J137" s="35"/>
      <c r="K137" s="37" t="s">
        <v>117</v>
      </c>
      <c r="L137" s="42">
        <v>40</v>
      </c>
      <c r="M137" s="43" t="s">
        <v>63</v>
      </c>
      <c r="N137" s="43">
        <v>32391</v>
      </c>
      <c r="O137" s="43"/>
      <c r="P137" s="44"/>
      <c r="Q137" s="45"/>
      <c r="R137" s="35"/>
      <c r="S137" s="35"/>
      <c r="T137" s="35"/>
      <c r="U137" s="35"/>
      <c r="V137" s="39"/>
      <c r="W137" s="42">
        <v>40</v>
      </c>
      <c r="X137" s="43" t="s">
        <v>63</v>
      </c>
      <c r="Y137" s="43">
        <v>32391</v>
      </c>
      <c r="Z137" s="43"/>
      <c r="AA137" s="50"/>
      <c r="AB137" s="35"/>
      <c r="AC137" s="35"/>
      <c r="AD137" s="36"/>
      <c r="AE137" s="36"/>
      <c r="AF137" s="35"/>
      <c r="AG137" s="37"/>
      <c r="AH137" s="47"/>
      <c r="AI137" s="47"/>
    </row>
    <row r="138" spans="1:35" s="30" customFormat="1" ht="51" x14ac:dyDescent="0.2">
      <c r="A138" s="42"/>
      <c r="B138" s="43"/>
      <c r="C138" s="43"/>
      <c r="D138" s="76"/>
      <c r="E138" s="44" t="s">
        <v>200</v>
      </c>
      <c r="F138" s="45">
        <f>G138/1.25</f>
        <v>24000</v>
      </c>
      <c r="G138" s="35">
        <v>30000</v>
      </c>
      <c r="H138" s="82" t="s">
        <v>236</v>
      </c>
      <c r="I138" s="35" t="s">
        <v>116</v>
      </c>
      <c r="J138" s="36"/>
      <c r="K138" s="37" t="s">
        <v>117</v>
      </c>
      <c r="L138" s="42"/>
      <c r="M138" s="43"/>
      <c r="N138" s="43"/>
      <c r="O138" s="43"/>
      <c r="P138" s="52"/>
      <c r="Q138" s="45"/>
      <c r="R138" s="35"/>
      <c r="S138" s="35"/>
      <c r="T138" s="35"/>
      <c r="U138" s="35"/>
      <c r="V138" s="39"/>
      <c r="W138" s="42"/>
      <c r="X138" s="43"/>
      <c r="Y138" s="43"/>
      <c r="Z138" s="43"/>
      <c r="AA138" s="50"/>
      <c r="AB138" s="35"/>
      <c r="AC138" s="35"/>
      <c r="AD138" s="36"/>
      <c r="AE138" s="36"/>
      <c r="AF138" s="35"/>
      <c r="AG138" s="37"/>
      <c r="AI138" s="47"/>
    </row>
    <row r="139" spans="1:35" s="30" customFormat="1" ht="25.5" x14ac:dyDescent="0.2">
      <c r="A139" s="42">
        <v>41</v>
      </c>
      <c r="B139" s="43" t="s">
        <v>64</v>
      </c>
      <c r="C139" s="43">
        <v>32395</v>
      </c>
      <c r="D139" s="43"/>
      <c r="E139" s="44" t="s">
        <v>69</v>
      </c>
      <c r="F139" s="45"/>
      <c r="G139" s="35"/>
      <c r="H139" s="36"/>
      <c r="I139" s="36"/>
      <c r="J139" s="36"/>
      <c r="K139" s="37"/>
      <c r="L139" s="42">
        <v>41</v>
      </c>
      <c r="M139" s="43" t="s">
        <v>64</v>
      </c>
      <c r="N139" s="43">
        <v>32395</v>
      </c>
      <c r="O139" s="43"/>
      <c r="P139" s="44"/>
      <c r="Q139" s="45"/>
      <c r="R139" s="35"/>
      <c r="S139" s="35"/>
      <c r="T139" s="35"/>
      <c r="U139" s="35"/>
      <c r="V139" s="39"/>
      <c r="W139" s="42">
        <v>41</v>
      </c>
      <c r="X139" s="43" t="s">
        <v>64</v>
      </c>
      <c r="Y139" s="43">
        <v>32395</v>
      </c>
      <c r="Z139" s="43"/>
      <c r="AA139" s="44" t="s">
        <v>69</v>
      </c>
      <c r="AB139" s="35">
        <f>AC139/1.25</f>
        <v>1440000</v>
      </c>
      <c r="AC139" s="35">
        <v>1800000</v>
      </c>
      <c r="AD139" s="82" t="s">
        <v>126</v>
      </c>
      <c r="AE139" s="82" t="s">
        <v>116</v>
      </c>
      <c r="AF139" s="82"/>
      <c r="AG139" s="83" t="s">
        <v>117</v>
      </c>
      <c r="AI139" s="47"/>
    </row>
    <row r="140" spans="1:35" s="30" customFormat="1" ht="25.5" x14ac:dyDescent="0.2">
      <c r="A140" s="42">
        <v>42</v>
      </c>
      <c r="B140" s="43" t="s">
        <v>66</v>
      </c>
      <c r="C140" s="43">
        <v>32396</v>
      </c>
      <c r="D140" s="43"/>
      <c r="E140" s="44" t="s">
        <v>103</v>
      </c>
      <c r="F140" s="45"/>
      <c r="G140" s="35"/>
      <c r="H140" s="36"/>
      <c r="I140" s="36"/>
      <c r="J140" s="36"/>
      <c r="K140" s="37"/>
      <c r="L140" s="42">
        <v>42</v>
      </c>
      <c r="M140" s="43" t="s">
        <v>66</v>
      </c>
      <c r="N140" s="43">
        <v>32396</v>
      </c>
      <c r="O140" s="43"/>
      <c r="P140" s="52"/>
      <c r="Q140" s="45"/>
      <c r="R140" s="35"/>
      <c r="S140" s="35"/>
      <c r="T140" s="35"/>
      <c r="U140" s="35"/>
      <c r="V140" s="39"/>
      <c r="W140" s="42">
        <v>42</v>
      </c>
      <c r="X140" s="43" t="s">
        <v>66</v>
      </c>
      <c r="Y140" s="43">
        <v>32396</v>
      </c>
      <c r="Z140" s="43"/>
      <c r="AA140" s="44" t="s">
        <v>103</v>
      </c>
      <c r="AB140" s="35">
        <f>SUM(AB141)</f>
        <v>920000</v>
      </c>
      <c r="AC140" s="35">
        <f>SUM(AC141)</f>
        <v>1150000</v>
      </c>
      <c r="AD140" s="36"/>
      <c r="AE140" s="36"/>
      <c r="AF140" s="35"/>
      <c r="AG140" s="37"/>
    </row>
    <row r="141" spans="1:35" s="30" customFormat="1" ht="25.5" x14ac:dyDescent="0.2">
      <c r="A141" s="42"/>
      <c r="B141" s="43"/>
      <c r="C141" s="43"/>
      <c r="D141" s="43"/>
      <c r="E141" s="44"/>
      <c r="F141" s="45"/>
      <c r="G141" s="35"/>
      <c r="H141" s="36"/>
      <c r="I141" s="36"/>
      <c r="J141" s="36"/>
      <c r="K141" s="37"/>
      <c r="L141" s="42"/>
      <c r="M141" s="43"/>
      <c r="N141" s="43"/>
      <c r="O141" s="43"/>
      <c r="P141" s="52"/>
      <c r="Q141" s="45"/>
      <c r="R141" s="35"/>
      <c r="S141" s="35"/>
      <c r="T141" s="35"/>
      <c r="U141" s="35"/>
      <c r="V141" s="39"/>
      <c r="W141" s="42"/>
      <c r="X141" s="43"/>
      <c r="Y141" s="43"/>
      <c r="Z141" s="43"/>
      <c r="AA141" s="44" t="s">
        <v>70</v>
      </c>
      <c r="AB141" s="35">
        <f>AC141/1.25</f>
        <v>920000</v>
      </c>
      <c r="AC141" s="35">
        <v>1150000</v>
      </c>
      <c r="AD141" s="82" t="s">
        <v>126</v>
      </c>
      <c r="AE141" s="82" t="s">
        <v>116</v>
      </c>
      <c r="AF141" s="82"/>
      <c r="AG141" s="83" t="s">
        <v>117</v>
      </c>
    </row>
    <row r="142" spans="1:35" s="30" customFormat="1" x14ac:dyDescent="0.2">
      <c r="A142" s="42">
        <v>43</v>
      </c>
      <c r="B142" s="43" t="s">
        <v>94</v>
      </c>
      <c r="C142" s="43">
        <v>32399</v>
      </c>
      <c r="D142" s="43"/>
      <c r="E142" s="44" t="s">
        <v>95</v>
      </c>
      <c r="F142" s="45"/>
      <c r="G142" s="35"/>
      <c r="H142" s="36"/>
      <c r="I142" s="36"/>
      <c r="J142" s="36"/>
      <c r="K142" s="37"/>
      <c r="L142" s="42">
        <v>43</v>
      </c>
      <c r="M142" s="43" t="s">
        <v>94</v>
      </c>
      <c r="N142" s="43">
        <v>32399</v>
      </c>
      <c r="O142" s="43"/>
      <c r="P142" s="52"/>
      <c r="Q142" s="45"/>
      <c r="R142" s="35"/>
      <c r="S142" s="35"/>
      <c r="T142" s="35"/>
      <c r="U142" s="35"/>
      <c r="V142" s="39"/>
      <c r="W142" s="42">
        <v>43</v>
      </c>
      <c r="X142" s="43" t="s">
        <v>94</v>
      </c>
      <c r="Y142" s="43">
        <v>32399</v>
      </c>
      <c r="Z142" s="43"/>
      <c r="AA142" s="51" t="s">
        <v>95</v>
      </c>
      <c r="AB142" s="35">
        <f>AC142/1.25</f>
        <v>1920000</v>
      </c>
      <c r="AC142" s="35">
        <f>SUM(R143,AC144)</f>
        <v>2400000</v>
      </c>
      <c r="AD142" s="82" t="s">
        <v>126</v>
      </c>
      <c r="AE142" s="82" t="s">
        <v>116</v>
      </c>
      <c r="AF142" s="82"/>
      <c r="AG142" s="83" t="s">
        <v>117</v>
      </c>
    </row>
    <row r="143" spans="1:35" s="30" customFormat="1" ht="76.5" x14ac:dyDescent="0.2">
      <c r="A143" s="42"/>
      <c r="B143" s="43"/>
      <c r="C143" s="43"/>
      <c r="D143" s="43"/>
      <c r="E143" s="44"/>
      <c r="F143" s="45"/>
      <c r="G143" s="35"/>
      <c r="H143" s="36"/>
      <c r="I143" s="36"/>
      <c r="J143" s="36"/>
      <c r="K143" s="37"/>
      <c r="L143" s="42"/>
      <c r="M143" s="43"/>
      <c r="N143" s="43"/>
      <c r="O143" s="76" t="s">
        <v>235</v>
      </c>
      <c r="P143" s="148" t="s">
        <v>234</v>
      </c>
      <c r="Q143" s="45">
        <v>184000</v>
      </c>
      <c r="R143" s="35">
        <f>Q143*1.25</f>
        <v>230000</v>
      </c>
      <c r="S143" s="35" t="s">
        <v>236</v>
      </c>
      <c r="T143" s="36" t="s">
        <v>116</v>
      </c>
      <c r="U143" s="36" t="s">
        <v>237</v>
      </c>
      <c r="V143" s="37" t="s">
        <v>244</v>
      </c>
      <c r="W143" s="42"/>
      <c r="X143" s="43"/>
      <c r="Y143" s="43"/>
      <c r="Z143" s="43"/>
      <c r="AA143" s="51"/>
      <c r="AB143" s="35"/>
      <c r="AC143" s="35"/>
      <c r="AD143" s="82"/>
      <c r="AE143" s="82"/>
      <c r="AF143" s="82"/>
      <c r="AG143" s="83"/>
    </row>
    <row r="144" spans="1:35" s="30" customFormat="1" x14ac:dyDescent="0.2">
      <c r="A144" s="42"/>
      <c r="B144" s="43"/>
      <c r="C144" s="43"/>
      <c r="D144" s="43"/>
      <c r="E144" s="44"/>
      <c r="F144" s="45"/>
      <c r="G144" s="35"/>
      <c r="H144" s="36"/>
      <c r="I144" s="36"/>
      <c r="J144" s="36"/>
      <c r="K144" s="37"/>
      <c r="L144" s="42"/>
      <c r="M144" s="43"/>
      <c r="N144" s="43"/>
      <c r="O144" s="43"/>
      <c r="P144" s="52"/>
      <c r="Q144" s="45"/>
      <c r="R144" s="35"/>
      <c r="S144" s="35"/>
      <c r="T144" s="35"/>
      <c r="U144" s="35"/>
      <c r="V144" s="39"/>
      <c r="W144" s="42"/>
      <c r="X144" s="43"/>
      <c r="Y144" s="43"/>
      <c r="Z144" s="43"/>
      <c r="AA144" s="48" t="s">
        <v>95</v>
      </c>
      <c r="AB144" s="35">
        <v>1736000</v>
      </c>
      <c r="AC144" s="35">
        <v>2170000</v>
      </c>
      <c r="AD144" s="82"/>
      <c r="AE144" s="82"/>
      <c r="AF144" s="82"/>
      <c r="AG144" s="83"/>
    </row>
    <row r="145" spans="1:33" s="30" customFormat="1" ht="25.5" x14ac:dyDescent="0.2">
      <c r="A145" s="42">
        <v>44</v>
      </c>
      <c r="B145" s="43" t="s">
        <v>71</v>
      </c>
      <c r="C145" s="43">
        <v>3292</v>
      </c>
      <c r="D145" s="43"/>
      <c r="E145" s="44" t="s">
        <v>72</v>
      </c>
      <c r="F145" s="45"/>
      <c r="G145" s="35"/>
      <c r="H145" s="36"/>
      <c r="I145" s="35"/>
      <c r="J145" s="35"/>
      <c r="K145" s="37"/>
      <c r="L145" s="42">
        <v>44</v>
      </c>
      <c r="M145" s="43" t="s">
        <v>71</v>
      </c>
      <c r="N145" s="43">
        <v>3292</v>
      </c>
      <c r="O145" s="43"/>
      <c r="P145" s="44"/>
      <c r="Q145" s="45"/>
      <c r="R145" s="35"/>
      <c r="S145" s="35"/>
      <c r="T145" s="35"/>
      <c r="U145" s="35"/>
      <c r="V145" s="39"/>
      <c r="W145" s="42">
        <v>44</v>
      </c>
      <c r="X145" s="43" t="s">
        <v>71</v>
      </c>
      <c r="Y145" s="43">
        <v>3292</v>
      </c>
      <c r="Z145" s="43"/>
      <c r="AA145" s="70" t="s">
        <v>207</v>
      </c>
      <c r="AB145" s="35">
        <f>AC145/1.25</f>
        <v>2480000</v>
      </c>
      <c r="AC145" s="35">
        <v>3100000</v>
      </c>
      <c r="AD145" s="40" t="s">
        <v>115</v>
      </c>
      <c r="AE145" s="36" t="s">
        <v>116</v>
      </c>
      <c r="AF145" s="36"/>
      <c r="AG145" s="37" t="s">
        <v>117</v>
      </c>
    </row>
    <row r="146" spans="1:33" s="30" customFormat="1" x14ac:dyDescent="0.2">
      <c r="A146" s="42">
        <v>45</v>
      </c>
      <c r="B146" s="43" t="s">
        <v>73</v>
      </c>
      <c r="C146" s="43">
        <v>3293</v>
      </c>
      <c r="D146" s="43"/>
      <c r="E146" s="44" t="s">
        <v>74</v>
      </c>
      <c r="F146" s="45">
        <f>G146/1.25</f>
        <v>48000</v>
      </c>
      <c r="G146" s="35">
        <v>60000</v>
      </c>
      <c r="H146" s="36" t="s">
        <v>236</v>
      </c>
      <c r="I146" s="35" t="s">
        <v>116</v>
      </c>
      <c r="J146" s="36"/>
      <c r="K146" s="37" t="s">
        <v>117</v>
      </c>
      <c r="L146" s="42">
        <v>45</v>
      </c>
      <c r="M146" s="43" t="s">
        <v>73</v>
      </c>
      <c r="N146" s="43">
        <v>3293</v>
      </c>
      <c r="O146" s="43"/>
      <c r="P146" s="44"/>
      <c r="Q146" s="45"/>
      <c r="R146" s="35"/>
      <c r="S146" s="35"/>
      <c r="T146" s="35"/>
      <c r="U146" s="35"/>
      <c r="V146" s="39"/>
      <c r="W146" s="42">
        <v>45</v>
      </c>
      <c r="X146" s="43" t="s">
        <v>73</v>
      </c>
      <c r="Y146" s="43">
        <v>3293</v>
      </c>
      <c r="Z146" s="43"/>
      <c r="AA146" s="70"/>
      <c r="AB146" s="35"/>
      <c r="AC146" s="35"/>
      <c r="AD146" s="36"/>
      <c r="AE146" s="36"/>
      <c r="AF146" s="35"/>
      <c r="AG146" s="37"/>
    </row>
    <row r="147" spans="1:33" s="30" customFormat="1" x14ac:dyDescent="0.2">
      <c r="A147" s="42">
        <v>46</v>
      </c>
      <c r="B147" s="85" t="s">
        <v>75</v>
      </c>
      <c r="C147" s="85">
        <v>4214</v>
      </c>
      <c r="D147" s="85"/>
      <c r="E147" s="86"/>
      <c r="F147" s="46"/>
      <c r="G147" s="35"/>
      <c r="H147" s="36"/>
      <c r="I147" s="35"/>
      <c r="J147" s="36"/>
      <c r="K147" s="37"/>
      <c r="L147" s="87">
        <v>46</v>
      </c>
      <c r="M147" s="43" t="s">
        <v>75</v>
      </c>
      <c r="N147" s="85">
        <v>4214</v>
      </c>
      <c r="O147" s="85"/>
      <c r="P147" s="88"/>
      <c r="Q147" s="46"/>
      <c r="R147" s="35"/>
      <c r="S147" s="35"/>
      <c r="T147" s="35"/>
      <c r="U147" s="35"/>
      <c r="V147" s="39"/>
      <c r="W147" s="84">
        <v>46</v>
      </c>
      <c r="X147" s="85" t="s">
        <v>75</v>
      </c>
      <c r="Y147" s="85">
        <v>4214</v>
      </c>
      <c r="Z147" s="85"/>
      <c r="AA147" s="89" t="s">
        <v>76</v>
      </c>
      <c r="AB147" s="90">
        <f>AC147/1.25</f>
        <v>1200000</v>
      </c>
      <c r="AC147" s="35">
        <v>1500000</v>
      </c>
      <c r="AD147" s="36" t="s">
        <v>115</v>
      </c>
      <c r="AE147" s="36" t="s">
        <v>116</v>
      </c>
      <c r="AF147" s="35"/>
      <c r="AG147" s="37" t="s">
        <v>117</v>
      </c>
    </row>
    <row r="148" spans="1:33" s="30" customFormat="1" ht="25.5" x14ac:dyDescent="0.2">
      <c r="A148" s="42">
        <v>47</v>
      </c>
      <c r="B148" s="85" t="s">
        <v>77</v>
      </c>
      <c r="C148" s="85">
        <v>4221</v>
      </c>
      <c r="D148" s="85"/>
      <c r="E148" s="86"/>
      <c r="F148" s="46"/>
      <c r="G148" s="35"/>
      <c r="H148" s="36"/>
      <c r="I148" s="36"/>
      <c r="J148" s="36"/>
      <c r="K148" s="37"/>
      <c r="L148" s="87">
        <v>47</v>
      </c>
      <c r="M148" s="43" t="s">
        <v>77</v>
      </c>
      <c r="N148" s="85">
        <v>4221</v>
      </c>
      <c r="O148" s="85"/>
      <c r="P148" s="88"/>
      <c r="Q148" s="46"/>
      <c r="R148" s="35"/>
      <c r="S148" s="35"/>
      <c r="T148" s="35"/>
      <c r="U148" s="35"/>
      <c r="V148" s="39"/>
      <c r="W148" s="84">
        <v>47</v>
      </c>
      <c r="X148" s="85" t="s">
        <v>77</v>
      </c>
      <c r="Y148" s="85">
        <v>4221</v>
      </c>
      <c r="Z148" s="85"/>
      <c r="AA148" s="89" t="s">
        <v>231</v>
      </c>
      <c r="AB148" s="90">
        <f>SUM(F149,AB150:AB151,)</f>
        <v>2080000</v>
      </c>
      <c r="AC148" s="35">
        <f>SUM(G149,AC150:AC151,)</f>
        <v>2600000</v>
      </c>
      <c r="AD148" s="36"/>
      <c r="AE148" s="36"/>
      <c r="AF148" s="35"/>
      <c r="AG148" s="37"/>
    </row>
    <row r="149" spans="1:33" s="30" customFormat="1" ht="51" x14ac:dyDescent="0.2">
      <c r="A149" s="84"/>
      <c r="B149" s="85"/>
      <c r="C149" s="85"/>
      <c r="D149" s="85"/>
      <c r="E149" s="78" t="s">
        <v>208</v>
      </c>
      <c r="F149" s="46">
        <v>80000</v>
      </c>
      <c r="G149" s="35">
        <v>100000</v>
      </c>
      <c r="H149" s="36" t="s">
        <v>236</v>
      </c>
      <c r="I149" s="36" t="s">
        <v>116</v>
      </c>
      <c r="J149" s="36"/>
      <c r="K149" s="37" t="s">
        <v>209</v>
      </c>
      <c r="L149" s="87"/>
      <c r="M149" s="43"/>
      <c r="N149" s="85"/>
      <c r="O149" s="85"/>
      <c r="P149" s="88"/>
      <c r="Q149" s="46"/>
      <c r="R149" s="35"/>
      <c r="S149" s="35"/>
      <c r="T149" s="35"/>
      <c r="U149" s="35"/>
      <c r="V149" s="39"/>
      <c r="W149" s="84"/>
      <c r="X149" s="85"/>
      <c r="Y149" s="85"/>
      <c r="Z149" s="85"/>
      <c r="AA149" s="89"/>
      <c r="AB149" s="90"/>
      <c r="AC149" s="35"/>
      <c r="AD149" s="36"/>
      <c r="AE149" s="36"/>
      <c r="AF149" s="35"/>
      <c r="AG149" s="37"/>
    </row>
    <row r="150" spans="1:33" s="30" customFormat="1" ht="38.25" x14ac:dyDescent="0.2">
      <c r="A150" s="84"/>
      <c r="B150" s="85"/>
      <c r="C150" s="85"/>
      <c r="D150" s="85"/>
      <c r="E150" s="140"/>
      <c r="F150" s="46"/>
      <c r="G150" s="35"/>
      <c r="H150" s="36"/>
      <c r="I150" s="36"/>
      <c r="J150" s="36"/>
      <c r="K150" s="37"/>
      <c r="L150" s="87"/>
      <c r="M150" s="43"/>
      <c r="N150" s="85"/>
      <c r="O150" s="85"/>
      <c r="P150" s="88"/>
      <c r="Q150" s="46"/>
      <c r="R150" s="35"/>
      <c r="S150" s="35"/>
      <c r="T150" s="35"/>
      <c r="U150" s="35"/>
      <c r="V150" s="39"/>
      <c r="W150" s="84"/>
      <c r="X150" s="85"/>
      <c r="Y150" s="85"/>
      <c r="Z150" s="85"/>
      <c r="AA150" s="89" t="s">
        <v>227</v>
      </c>
      <c r="AB150" s="90">
        <v>1199900</v>
      </c>
      <c r="AC150" s="35">
        <f>AB150*1.25</f>
        <v>1499875</v>
      </c>
      <c r="AD150" s="36" t="s">
        <v>115</v>
      </c>
      <c r="AE150" s="36" t="s">
        <v>116</v>
      </c>
      <c r="AF150" s="35"/>
      <c r="AG150" s="37" t="s">
        <v>117</v>
      </c>
    </row>
    <row r="151" spans="1:33" s="30" customFormat="1" x14ac:dyDescent="0.2">
      <c r="A151" s="84"/>
      <c r="B151" s="85"/>
      <c r="C151" s="85"/>
      <c r="D151" s="85"/>
      <c r="E151" s="89"/>
      <c r="F151" s="90"/>
      <c r="G151" s="35"/>
      <c r="H151" s="36"/>
      <c r="I151" s="36"/>
      <c r="J151" s="36"/>
      <c r="K151" s="37"/>
      <c r="L151" s="87"/>
      <c r="M151" s="43"/>
      <c r="N151" s="85"/>
      <c r="O151" s="85"/>
      <c r="P151" s="88"/>
      <c r="Q151" s="46"/>
      <c r="R151" s="35"/>
      <c r="S151" s="35"/>
      <c r="T151" s="35"/>
      <c r="U151" s="35"/>
      <c r="V151" s="39"/>
      <c r="W151" s="84"/>
      <c r="X151" s="85"/>
      <c r="Y151" s="85"/>
      <c r="Z151" s="85"/>
      <c r="AA151" s="91" t="s">
        <v>118</v>
      </c>
      <c r="AB151" s="90">
        <v>800100</v>
      </c>
      <c r="AC151" s="35">
        <v>1000125</v>
      </c>
      <c r="AD151" s="36"/>
      <c r="AE151" s="36"/>
      <c r="AF151" s="35"/>
      <c r="AG151" s="37"/>
    </row>
    <row r="152" spans="1:33" s="30" customFormat="1" ht="25.5" x14ac:dyDescent="0.2">
      <c r="A152" s="84">
        <v>48</v>
      </c>
      <c r="B152" s="85" t="s">
        <v>78</v>
      </c>
      <c r="C152" s="85"/>
      <c r="D152" s="85"/>
      <c r="E152" s="89"/>
      <c r="F152" s="46"/>
      <c r="G152" s="35"/>
      <c r="H152" s="36"/>
      <c r="I152" s="36"/>
      <c r="J152" s="36"/>
      <c r="K152" s="37"/>
      <c r="L152" s="84">
        <v>48</v>
      </c>
      <c r="M152" s="43" t="s">
        <v>78</v>
      </c>
      <c r="N152" s="85"/>
      <c r="O152" s="85"/>
      <c r="P152" s="88"/>
      <c r="Q152" s="46"/>
      <c r="R152" s="35"/>
      <c r="S152" s="35"/>
      <c r="T152" s="35"/>
      <c r="U152" s="35"/>
      <c r="V152" s="39"/>
      <c r="W152" s="84">
        <v>48</v>
      </c>
      <c r="X152" s="85" t="s">
        <v>78</v>
      </c>
      <c r="Y152" s="85">
        <v>4223</v>
      </c>
      <c r="Z152" s="85"/>
      <c r="AA152" s="89" t="s">
        <v>79</v>
      </c>
      <c r="AB152" s="90">
        <f>AC152/1.25</f>
        <v>3400000</v>
      </c>
      <c r="AC152" s="35">
        <v>4250000</v>
      </c>
      <c r="AD152" s="36"/>
      <c r="AE152" s="36"/>
      <c r="AF152" s="35"/>
      <c r="AG152" s="37"/>
    </row>
    <row r="153" spans="1:33" s="30" customFormat="1" ht="25.5" x14ac:dyDescent="0.2">
      <c r="A153" s="84">
        <v>49</v>
      </c>
      <c r="B153" s="85" t="s">
        <v>80</v>
      </c>
      <c r="C153" s="85">
        <v>4224</v>
      </c>
      <c r="D153" s="85"/>
      <c r="E153" s="86"/>
      <c r="F153" s="46"/>
      <c r="G153" s="35"/>
      <c r="H153" s="36"/>
      <c r="I153" s="36"/>
      <c r="J153" s="36"/>
      <c r="K153" s="37"/>
      <c r="L153" s="84">
        <v>49</v>
      </c>
      <c r="M153" s="92" t="s">
        <v>80</v>
      </c>
      <c r="N153" s="85">
        <v>4224</v>
      </c>
      <c r="O153" s="85"/>
      <c r="P153" s="85"/>
      <c r="Q153" s="93"/>
      <c r="R153" s="35"/>
      <c r="S153" s="35"/>
      <c r="T153" s="35"/>
      <c r="U153" s="35"/>
      <c r="V153" s="39"/>
      <c r="W153" s="84">
        <v>49</v>
      </c>
      <c r="X153" s="85" t="s">
        <v>80</v>
      </c>
      <c r="Y153" s="85">
        <v>4224</v>
      </c>
      <c r="Z153" s="85"/>
      <c r="AA153" s="89" t="s">
        <v>81</v>
      </c>
      <c r="AB153" s="90">
        <f>SUM(F154:F155,Q156,AB157)</f>
        <v>56487440</v>
      </c>
      <c r="AC153" s="35">
        <f>SUM(G154:G155,R156,AC157)</f>
        <v>70609300</v>
      </c>
      <c r="AD153" s="36" t="s">
        <v>115</v>
      </c>
      <c r="AE153" s="36" t="s">
        <v>116</v>
      </c>
      <c r="AF153" s="35"/>
      <c r="AG153" s="37" t="s">
        <v>117</v>
      </c>
    </row>
    <row r="154" spans="1:33" s="30" customFormat="1" ht="38.25" x14ac:dyDescent="0.2">
      <c r="A154" s="84"/>
      <c r="B154" s="85"/>
      <c r="C154" s="85"/>
      <c r="D154" s="150" t="s">
        <v>240</v>
      </c>
      <c r="E154" s="86" t="s">
        <v>238</v>
      </c>
      <c r="F154" s="46">
        <v>46991.199999999997</v>
      </c>
      <c r="G154" s="35">
        <f>F154*1.25</f>
        <v>58739</v>
      </c>
      <c r="H154" s="35" t="s">
        <v>236</v>
      </c>
      <c r="I154" s="36" t="s">
        <v>116</v>
      </c>
      <c r="J154" s="36" t="s">
        <v>237</v>
      </c>
      <c r="K154" s="37" t="s">
        <v>244</v>
      </c>
      <c r="L154" s="84"/>
      <c r="M154" s="85"/>
      <c r="N154" s="85"/>
      <c r="O154" s="85"/>
      <c r="P154" s="85"/>
      <c r="Q154" s="149"/>
      <c r="R154" s="35"/>
      <c r="S154" s="35"/>
      <c r="T154" s="35"/>
      <c r="U154" s="35"/>
      <c r="V154" s="39"/>
      <c r="W154" s="84"/>
      <c r="X154" s="85"/>
      <c r="Y154" s="85"/>
      <c r="Z154" s="85"/>
      <c r="AA154" s="89"/>
      <c r="AB154" s="90"/>
      <c r="AC154" s="35"/>
      <c r="AD154" s="36"/>
      <c r="AE154" s="36"/>
      <c r="AF154" s="35"/>
      <c r="AG154" s="37"/>
    </row>
    <row r="155" spans="1:33" s="30" customFormat="1" ht="76.5" x14ac:dyDescent="0.2">
      <c r="A155" s="84"/>
      <c r="B155" s="85"/>
      <c r="C155" s="85"/>
      <c r="D155" s="150" t="s">
        <v>241</v>
      </c>
      <c r="E155" s="86" t="s">
        <v>239</v>
      </c>
      <c r="F155" s="46">
        <v>69578</v>
      </c>
      <c r="G155" s="35">
        <f>F155*1.25</f>
        <v>86972.5</v>
      </c>
      <c r="H155" s="35" t="s">
        <v>236</v>
      </c>
      <c r="I155" s="36" t="s">
        <v>116</v>
      </c>
      <c r="J155" s="36" t="s">
        <v>237</v>
      </c>
      <c r="K155" s="37" t="s">
        <v>244</v>
      </c>
      <c r="L155" s="84"/>
      <c r="M155" s="85"/>
      <c r="N155" s="85"/>
      <c r="O155" s="85"/>
      <c r="P155" s="85"/>
      <c r="Q155" s="149"/>
      <c r="R155" s="35"/>
      <c r="S155" s="35"/>
      <c r="T155" s="35"/>
      <c r="U155" s="35"/>
      <c r="V155" s="39"/>
      <c r="W155" s="84"/>
      <c r="X155" s="85"/>
      <c r="Y155" s="85"/>
      <c r="Z155" s="85"/>
      <c r="AA155" s="89"/>
      <c r="AB155" s="90"/>
      <c r="AC155" s="35"/>
      <c r="AD155" s="36"/>
      <c r="AE155" s="36"/>
      <c r="AF155" s="35"/>
      <c r="AG155" s="37"/>
    </row>
    <row r="156" spans="1:33" s="30" customFormat="1" ht="51" x14ac:dyDescent="0.2">
      <c r="A156" s="84"/>
      <c r="B156" s="85"/>
      <c r="C156" s="85"/>
      <c r="D156" s="85"/>
      <c r="E156" s="86"/>
      <c r="F156" s="46"/>
      <c r="G156" s="35"/>
      <c r="H156" s="36"/>
      <c r="I156" s="36"/>
      <c r="J156" s="36"/>
      <c r="K156" s="37"/>
      <c r="L156" s="84"/>
      <c r="M156" s="85"/>
      <c r="N156" s="85"/>
      <c r="O156" s="150" t="s">
        <v>243</v>
      </c>
      <c r="P156" s="151" t="s">
        <v>242</v>
      </c>
      <c r="Q156" s="149">
        <v>174684.79999999999</v>
      </c>
      <c r="R156" s="35">
        <f>Q156*1.25</f>
        <v>218356</v>
      </c>
      <c r="S156" s="35" t="s">
        <v>236</v>
      </c>
      <c r="T156" s="36" t="s">
        <v>116</v>
      </c>
      <c r="U156" s="36" t="s">
        <v>237</v>
      </c>
      <c r="V156" s="37" t="s">
        <v>244</v>
      </c>
      <c r="W156" s="84"/>
      <c r="X156" s="85"/>
      <c r="Y156" s="85"/>
      <c r="Z156" s="85"/>
      <c r="AA156" s="89"/>
      <c r="AB156" s="90"/>
      <c r="AC156" s="35"/>
      <c r="AD156" s="36"/>
      <c r="AE156" s="36"/>
      <c r="AF156" s="35"/>
      <c r="AG156" s="37"/>
    </row>
    <row r="157" spans="1:33" s="30" customFormat="1" x14ac:dyDescent="0.2">
      <c r="A157" s="84"/>
      <c r="B157" s="85"/>
      <c r="C157" s="85"/>
      <c r="D157" s="85"/>
      <c r="E157" s="86"/>
      <c r="F157" s="46"/>
      <c r="G157" s="35"/>
      <c r="H157" s="36"/>
      <c r="I157" s="36"/>
      <c r="J157" s="36"/>
      <c r="K157" s="37"/>
      <c r="L157" s="84"/>
      <c r="M157" s="85"/>
      <c r="N157" s="85"/>
      <c r="O157" s="85"/>
      <c r="P157" s="85"/>
      <c r="Q157" s="149"/>
      <c r="R157" s="35"/>
      <c r="S157" s="35"/>
      <c r="T157" s="35"/>
      <c r="U157" s="35"/>
      <c r="V157" s="39"/>
      <c r="W157" s="84"/>
      <c r="X157" s="85"/>
      <c r="Y157" s="85"/>
      <c r="Z157" s="85"/>
      <c r="AA157" s="91" t="s">
        <v>118</v>
      </c>
      <c r="AB157" s="90">
        <v>56196186</v>
      </c>
      <c r="AC157" s="35">
        <v>70245232.5</v>
      </c>
      <c r="AD157" s="36"/>
      <c r="AE157" s="36"/>
      <c r="AF157" s="35"/>
      <c r="AG157" s="37"/>
    </row>
    <row r="158" spans="1:33" s="30" customFormat="1" ht="25.5" x14ac:dyDescent="0.2">
      <c r="A158" s="84">
        <v>50</v>
      </c>
      <c r="B158" s="85" t="s">
        <v>82</v>
      </c>
      <c r="C158" s="85">
        <v>4227</v>
      </c>
      <c r="D158" s="85"/>
      <c r="E158" s="86"/>
      <c r="F158" s="46"/>
      <c r="G158" s="35"/>
      <c r="H158" s="36"/>
      <c r="I158" s="36"/>
      <c r="J158" s="36"/>
      <c r="K158" s="37"/>
      <c r="L158" s="84">
        <v>50</v>
      </c>
      <c r="M158" s="85" t="s">
        <v>82</v>
      </c>
      <c r="N158" s="85">
        <v>4227</v>
      </c>
      <c r="O158" s="85"/>
      <c r="P158" s="86"/>
      <c r="Q158" s="46"/>
      <c r="R158" s="35"/>
      <c r="S158" s="35"/>
      <c r="T158" s="35"/>
      <c r="U158" s="35"/>
      <c r="V158" s="39"/>
      <c r="W158" s="84">
        <v>50</v>
      </c>
      <c r="X158" s="85" t="s">
        <v>82</v>
      </c>
      <c r="Y158" s="85">
        <v>4227</v>
      </c>
      <c r="Z158" s="85"/>
      <c r="AA158" s="95" t="s">
        <v>83</v>
      </c>
      <c r="AB158" s="90">
        <f>AC158/1.25</f>
        <v>385360</v>
      </c>
      <c r="AC158" s="35">
        <v>481700</v>
      </c>
      <c r="AD158" s="36" t="s">
        <v>115</v>
      </c>
      <c r="AE158" s="36" t="s">
        <v>116</v>
      </c>
      <c r="AF158" s="35"/>
      <c r="AG158" s="37" t="s">
        <v>232</v>
      </c>
    </row>
    <row r="159" spans="1:33" s="30" customFormat="1" x14ac:dyDescent="0.2">
      <c r="A159" s="84">
        <v>51</v>
      </c>
      <c r="B159" s="85" t="s">
        <v>84</v>
      </c>
      <c r="C159" s="85">
        <v>424</v>
      </c>
      <c r="D159" s="85"/>
      <c r="E159" s="86" t="s">
        <v>0</v>
      </c>
      <c r="F159" s="46">
        <f>G159/1.25</f>
        <v>12000</v>
      </c>
      <c r="G159" s="90">
        <v>15000</v>
      </c>
      <c r="H159" s="96" t="s">
        <v>236</v>
      </c>
      <c r="I159" s="96"/>
      <c r="J159" s="96"/>
      <c r="K159" s="97"/>
      <c r="L159" s="84">
        <v>51</v>
      </c>
      <c r="M159" s="85" t="s">
        <v>84</v>
      </c>
      <c r="N159" s="85">
        <v>424</v>
      </c>
      <c r="O159" s="85"/>
      <c r="P159" s="86" t="s">
        <v>0</v>
      </c>
      <c r="Q159" s="46"/>
      <c r="R159" s="90"/>
      <c r="S159" s="90"/>
      <c r="T159" s="90"/>
      <c r="U159" s="90"/>
      <c r="V159" s="99"/>
      <c r="W159" s="84">
        <v>51</v>
      </c>
      <c r="X159" s="85" t="s">
        <v>84</v>
      </c>
      <c r="Y159" s="85">
        <v>424</v>
      </c>
      <c r="Z159" s="85"/>
      <c r="AA159" s="86" t="s">
        <v>0</v>
      </c>
      <c r="AB159" s="90"/>
      <c r="AC159" s="90"/>
      <c r="AD159" s="96"/>
      <c r="AE159" s="96"/>
      <c r="AF159" s="90"/>
      <c r="AG159" s="97"/>
    </row>
    <row r="160" spans="1:33" s="30" customFormat="1" x14ac:dyDescent="0.2">
      <c r="A160" s="84"/>
      <c r="B160" s="85"/>
      <c r="C160" s="85"/>
      <c r="D160" s="85"/>
      <c r="E160" s="86"/>
      <c r="F160" s="46"/>
      <c r="G160" s="90"/>
      <c r="H160" s="96"/>
      <c r="I160" s="96"/>
      <c r="J160" s="96"/>
      <c r="K160" s="97"/>
      <c r="L160" s="84"/>
      <c r="M160" s="85"/>
      <c r="N160" s="85"/>
      <c r="O160" s="85"/>
      <c r="P160" s="86"/>
      <c r="Q160" s="46"/>
      <c r="R160" s="90"/>
      <c r="S160" s="90"/>
      <c r="T160" s="90"/>
      <c r="U160" s="90"/>
      <c r="V160" s="99"/>
      <c r="W160" s="84"/>
      <c r="X160" s="85"/>
      <c r="Y160" s="85"/>
      <c r="Z160" s="85"/>
      <c r="AA160" s="95"/>
      <c r="AB160" s="90"/>
      <c r="AC160" s="90"/>
      <c r="AD160" s="96"/>
      <c r="AE160" s="96"/>
      <c r="AF160" s="90"/>
      <c r="AG160" s="97"/>
    </row>
    <row r="161" spans="1:38" s="30" customFormat="1" ht="25.5" x14ac:dyDescent="0.2">
      <c r="A161" s="84">
        <v>52</v>
      </c>
      <c r="B161" s="85" t="s">
        <v>85</v>
      </c>
      <c r="C161" s="85">
        <v>4262</v>
      </c>
      <c r="D161" s="85"/>
      <c r="E161" s="86"/>
      <c r="F161" s="46"/>
      <c r="G161" s="90"/>
      <c r="H161" s="96"/>
      <c r="I161" s="90"/>
      <c r="J161" s="90"/>
      <c r="K161" s="97"/>
      <c r="L161" s="84">
        <v>52</v>
      </c>
      <c r="M161" s="85" t="s">
        <v>85</v>
      </c>
      <c r="N161" s="85">
        <v>4262</v>
      </c>
      <c r="O161" s="85"/>
      <c r="P161" s="98"/>
      <c r="Q161" s="46"/>
      <c r="R161" s="90"/>
      <c r="S161" s="90"/>
      <c r="T161" s="90"/>
      <c r="U161" s="90"/>
      <c r="V161" s="99"/>
      <c r="W161" s="84">
        <v>52</v>
      </c>
      <c r="X161" s="85" t="s">
        <v>85</v>
      </c>
      <c r="Y161" s="85">
        <v>4262</v>
      </c>
      <c r="Z161" s="85"/>
      <c r="AA161" s="86" t="s">
        <v>86</v>
      </c>
      <c r="AB161" s="90">
        <f>AC161/1.25</f>
        <v>1360000</v>
      </c>
      <c r="AC161" s="90">
        <v>1700000</v>
      </c>
      <c r="AD161" s="100" t="s">
        <v>126</v>
      </c>
      <c r="AE161" s="100" t="s">
        <v>116</v>
      </c>
      <c r="AF161" s="100"/>
      <c r="AG161" s="101" t="s">
        <v>117</v>
      </c>
      <c r="AI161" s="47"/>
    </row>
    <row r="162" spans="1:38" s="102" customFormat="1" ht="25.5" x14ac:dyDescent="0.2">
      <c r="A162" s="92">
        <v>53</v>
      </c>
      <c r="B162" s="92" t="s">
        <v>87</v>
      </c>
      <c r="C162" s="92">
        <v>451</v>
      </c>
      <c r="D162" s="92"/>
      <c r="E162" s="44" t="s">
        <v>1</v>
      </c>
      <c r="F162" s="35"/>
      <c r="G162" s="35"/>
      <c r="H162" s="36"/>
      <c r="I162" s="35"/>
      <c r="J162" s="35"/>
      <c r="K162" s="36"/>
      <c r="L162" s="92">
        <v>53</v>
      </c>
      <c r="M162" s="92" t="s">
        <v>87</v>
      </c>
      <c r="N162" s="92">
        <v>451</v>
      </c>
      <c r="O162" s="92"/>
      <c r="P162" s="44" t="s">
        <v>1</v>
      </c>
      <c r="Q162" s="35"/>
      <c r="R162" s="35"/>
      <c r="S162" s="35"/>
      <c r="T162" s="35"/>
      <c r="U162" s="35"/>
      <c r="V162" s="35"/>
      <c r="W162" s="92">
        <v>53</v>
      </c>
      <c r="X162" s="92" t="s">
        <v>87</v>
      </c>
      <c r="Y162" s="92">
        <v>451</v>
      </c>
      <c r="Z162" s="92"/>
      <c r="AA162" s="44" t="s">
        <v>1</v>
      </c>
      <c r="AB162" s="35">
        <f>AC162/1.25</f>
        <v>43189600</v>
      </c>
      <c r="AC162" s="35">
        <v>53987000</v>
      </c>
      <c r="AD162" s="82" t="s">
        <v>126</v>
      </c>
      <c r="AE162" s="82" t="s">
        <v>116</v>
      </c>
      <c r="AF162" s="82"/>
      <c r="AG162" s="82" t="s">
        <v>117</v>
      </c>
      <c r="AI162" s="103"/>
    </row>
    <row r="163" spans="1:38" s="111" customFormat="1" ht="27" customHeight="1" thickBot="1" x14ac:dyDescent="0.25">
      <c r="A163" s="104"/>
      <c r="B163" s="104"/>
      <c r="C163" s="104"/>
      <c r="D163" s="104"/>
      <c r="E163" s="105" t="s">
        <v>104</v>
      </c>
      <c r="F163" s="106">
        <f>SUM(F86,F121,F128,F137,F146,F159)</f>
        <v>268000</v>
      </c>
      <c r="G163" s="107"/>
      <c r="H163" s="108"/>
      <c r="I163" s="107"/>
      <c r="J163" s="107"/>
      <c r="K163" s="108"/>
      <c r="L163" s="104"/>
      <c r="M163" s="104"/>
      <c r="N163" s="104"/>
      <c r="O163" s="104"/>
      <c r="P163" s="109"/>
      <c r="Q163" s="106">
        <f>SUM(Q64,Q87,Q116,Q120,Q125:Q127)</f>
        <v>1156000</v>
      </c>
      <c r="R163" s="107"/>
      <c r="S163" s="107"/>
      <c r="T163" s="107"/>
      <c r="U163" s="107"/>
      <c r="V163" s="107"/>
      <c r="W163" s="104"/>
      <c r="X163" s="104"/>
      <c r="Y163" s="104"/>
      <c r="Z163" s="104"/>
      <c r="AA163" s="110"/>
      <c r="AB163" s="106">
        <f>SUM(AB6,AB8,AB12,AB14,AB19,AB21,AB23,AB29:AB30,AB56,AB58,AB59,AB61,AB65,AB72,AB73,AB75,AB77,AB79,AB81,AB84,AB88,AB89,AB90,AB94,AB97,AB118,AB122,AB125,AB131,AB139,AB140,AB142,AB145,AD166,AB147:AB148,AB152:AB153,AB158,AB161,AB162)</f>
        <v>461891128.99999994</v>
      </c>
      <c r="AC163" s="107"/>
      <c r="AD163" s="108"/>
      <c r="AE163" s="108"/>
      <c r="AF163" s="107"/>
      <c r="AG163" s="108"/>
    </row>
    <row r="164" spans="1:38" s="30" customFormat="1" ht="27" customHeight="1" thickBot="1" x14ac:dyDescent="0.25">
      <c r="A164" s="112"/>
      <c r="B164" s="113"/>
      <c r="C164" s="113"/>
      <c r="D164" s="113"/>
      <c r="E164" s="114"/>
      <c r="F164" s="107"/>
      <c r="G164" s="107"/>
      <c r="H164" s="108"/>
      <c r="I164" s="107"/>
      <c r="J164" s="107"/>
      <c r="K164" s="108"/>
      <c r="L164" s="113"/>
      <c r="M164" s="113"/>
      <c r="N164" s="113"/>
      <c r="O164" s="113"/>
      <c r="P164" s="115"/>
      <c r="Q164" s="116"/>
      <c r="R164" s="117"/>
      <c r="S164" s="117"/>
      <c r="T164" s="117"/>
      <c r="U164" s="117"/>
      <c r="V164" s="118"/>
      <c r="W164" s="113"/>
      <c r="X164" s="113"/>
      <c r="Y164" s="113"/>
      <c r="Z164" s="113"/>
      <c r="AA164" s="119" t="s">
        <v>210</v>
      </c>
      <c r="AB164" s="120">
        <f>AB163+Q163+F163</f>
        <v>463315128.99999994</v>
      </c>
      <c r="AC164" s="117"/>
      <c r="AD164" s="121"/>
      <c r="AE164" s="121"/>
      <c r="AF164" s="117"/>
      <c r="AG164" s="121"/>
    </row>
    <row r="165" spans="1:38" s="30" customFormat="1" x14ac:dyDescent="0.2">
      <c r="A165" s="113"/>
      <c r="B165" s="113"/>
      <c r="C165" s="113"/>
      <c r="D165" s="113"/>
      <c r="E165" s="122"/>
      <c r="F165" s="117"/>
      <c r="G165" s="117"/>
      <c r="H165" s="121"/>
      <c r="I165" s="117"/>
      <c r="J165" s="117"/>
      <c r="K165" s="121"/>
      <c r="L165" s="113"/>
      <c r="M165" s="113"/>
      <c r="N165" s="113"/>
      <c r="O165" s="113"/>
      <c r="P165" s="122"/>
      <c r="Q165" s="117"/>
      <c r="R165" s="117"/>
      <c r="S165" s="117"/>
      <c r="T165" s="117"/>
      <c r="U165" s="117"/>
      <c r="V165" s="118"/>
      <c r="W165" s="113"/>
      <c r="X165" s="113"/>
      <c r="Y165" s="113"/>
      <c r="Z165" s="113"/>
      <c r="AA165" s="122"/>
      <c r="AB165" s="117"/>
      <c r="AC165" s="117"/>
      <c r="AD165" s="121" t="s">
        <v>211</v>
      </c>
      <c r="AE165" s="121"/>
      <c r="AF165" s="117"/>
      <c r="AG165" s="121"/>
    </row>
    <row r="166" spans="1:38" s="30" customFormat="1" ht="63.75" customHeight="1" x14ac:dyDescent="0.2">
      <c r="A166" s="162" t="s">
        <v>229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23"/>
      <c r="AC166" s="124"/>
      <c r="AD166" s="125"/>
      <c r="AE166" s="126"/>
      <c r="AG166" s="125"/>
    </row>
    <row r="167" spans="1:38" s="30" customFormat="1" x14ac:dyDescent="0.2">
      <c r="A167" s="127"/>
      <c r="B167" s="127"/>
      <c r="C167" s="127"/>
      <c r="D167" s="127"/>
      <c r="E167" s="128"/>
      <c r="F167" s="129"/>
      <c r="G167" s="129"/>
      <c r="H167" s="130"/>
      <c r="I167" s="129"/>
      <c r="J167" s="129"/>
      <c r="K167" s="130"/>
      <c r="L167" s="127"/>
      <c r="M167" s="127"/>
      <c r="N167" s="127"/>
      <c r="O167" s="127"/>
      <c r="P167" s="128"/>
      <c r="Q167" s="129"/>
      <c r="R167" s="129"/>
      <c r="S167" s="129"/>
      <c r="T167" s="129"/>
      <c r="U167" s="129"/>
      <c r="V167" s="118"/>
      <c r="W167" s="127"/>
      <c r="X167" s="127"/>
      <c r="Y167" s="127"/>
      <c r="Z167" s="127"/>
      <c r="AA167" s="128"/>
      <c r="AB167" s="117"/>
      <c r="AC167" s="129"/>
      <c r="AD167" s="130"/>
      <c r="AE167" s="130"/>
      <c r="AF167" s="129"/>
      <c r="AG167" s="130"/>
    </row>
    <row r="168" spans="1:38" s="30" customFormat="1" ht="19.5" customHeight="1" x14ac:dyDescent="0.2">
      <c r="A168" s="152" t="s">
        <v>212</v>
      </c>
      <c r="B168" s="152"/>
      <c r="C168" s="152"/>
      <c r="D168" s="152"/>
      <c r="E168" s="152"/>
      <c r="F168" s="129"/>
      <c r="G168" s="129"/>
      <c r="H168" s="130"/>
      <c r="I168" s="129"/>
      <c r="J168" s="129"/>
      <c r="K168" s="130"/>
      <c r="L168" s="131"/>
      <c r="M168" s="131"/>
      <c r="N168" s="131"/>
      <c r="O168" s="131"/>
      <c r="P168" s="132"/>
      <c r="Q168" s="132"/>
      <c r="R168" s="132"/>
      <c r="S168" s="132"/>
      <c r="T168" s="132"/>
      <c r="U168" s="132"/>
      <c r="V168" s="133"/>
      <c r="W168" s="127"/>
      <c r="X168" s="127"/>
      <c r="Y168" s="127"/>
      <c r="Z168" s="127"/>
      <c r="AA168" s="153" t="s">
        <v>228</v>
      </c>
      <c r="AB168" s="154"/>
      <c r="AC168" s="132"/>
      <c r="AD168" s="132"/>
      <c r="AE168" s="132"/>
      <c r="AF168" s="132"/>
      <c r="AG168" s="132"/>
    </row>
    <row r="169" spans="1:38" s="30" customFormat="1" ht="63.75" customHeight="1" thickBot="1" x14ac:dyDescent="0.25">
      <c r="A169" s="152" t="s">
        <v>89</v>
      </c>
      <c r="B169" s="152"/>
      <c r="C169" s="152"/>
      <c r="D169" s="152"/>
      <c r="E169" s="152"/>
      <c r="F169" s="129"/>
      <c r="G169" s="129"/>
      <c r="H169" s="130"/>
      <c r="I169" s="129"/>
      <c r="J169" s="129"/>
      <c r="K169" s="130"/>
      <c r="L169" s="131"/>
      <c r="M169" s="131"/>
      <c r="N169" s="131"/>
      <c r="O169" s="131"/>
      <c r="P169" s="130"/>
      <c r="Q169" s="130"/>
      <c r="R169" s="130"/>
      <c r="S169" s="130"/>
      <c r="T169" s="130"/>
      <c r="U169" s="130"/>
      <c r="V169" s="134"/>
      <c r="W169" s="127"/>
      <c r="X169" s="127"/>
      <c r="Y169" s="127"/>
      <c r="Z169" s="127"/>
      <c r="AA169" s="164" t="s">
        <v>88</v>
      </c>
      <c r="AB169" s="164"/>
      <c r="AC169" s="130"/>
      <c r="AD169" s="130"/>
      <c r="AE169" s="130"/>
      <c r="AF169" s="130"/>
      <c r="AG169" s="130"/>
    </row>
    <row r="170" spans="1:38" s="30" customFormat="1" ht="23.25" customHeight="1" thickBot="1" x14ac:dyDescent="0.25">
      <c r="A170" s="165" t="s">
        <v>213</v>
      </c>
      <c r="B170" s="166"/>
      <c r="C170" s="166"/>
      <c r="D170" s="166"/>
      <c r="E170" s="167"/>
      <c r="F170" s="129"/>
      <c r="G170" s="129"/>
      <c r="H170" s="130"/>
      <c r="I170" s="129"/>
      <c r="J170" s="129"/>
      <c r="K170" s="130"/>
      <c r="L170" s="127"/>
      <c r="M170" s="127"/>
      <c r="N170" s="127"/>
      <c r="O170" s="127"/>
      <c r="P170" s="128"/>
      <c r="Q170" s="129"/>
      <c r="R170" s="129"/>
      <c r="S170" s="129"/>
      <c r="T170" s="129"/>
      <c r="U170" s="129"/>
      <c r="V170" s="118"/>
      <c r="W170" s="127"/>
      <c r="X170" s="127"/>
      <c r="Y170" s="127"/>
      <c r="Z170" s="127"/>
      <c r="AA170" s="128"/>
      <c r="AB170" s="117"/>
      <c r="AC170" s="129"/>
      <c r="AD170" s="130"/>
      <c r="AE170" s="130"/>
      <c r="AF170" s="129"/>
      <c r="AG170" s="130"/>
    </row>
    <row r="171" spans="1:38" s="30" customFormat="1" ht="24.75" customHeight="1" thickBot="1" x14ac:dyDescent="0.25">
      <c r="A171" s="165" t="s">
        <v>214</v>
      </c>
      <c r="B171" s="166"/>
      <c r="C171" s="166"/>
      <c r="D171" s="166"/>
      <c r="E171" s="167"/>
      <c r="F171" s="135"/>
      <c r="G171" s="136"/>
      <c r="H171" s="136"/>
      <c r="I171" s="129"/>
      <c r="J171" s="129"/>
      <c r="K171" s="130"/>
      <c r="L171" s="127"/>
      <c r="M171" s="127"/>
      <c r="N171" s="127"/>
      <c r="O171" s="127"/>
      <c r="P171" s="128"/>
      <c r="Q171" s="129"/>
      <c r="R171" s="129"/>
      <c r="S171" s="129"/>
      <c r="T171" s="129"/>
      <c r="U171" s="129"/>
      <c r="V171" s="118"/>
      <c r="W171" s="127"/>
      <c r="X171" s="127"/>
      <c r="Y171" s="127"/>
      <c r="Z171" s="127"/>
      <c r="AA171" s="128"/>
      <c r="AB171" s="117"/>
      <c r="AC171" s="129"/>
      <c r="AD171" s="130"/>
      <c r="AE171" s="130"/>
      <c r="AF171" s="129"/>
      <c r="AG171" s="130"/>
    </row>
    <row r="172" spans="1:38" ht="42.75" customHeight="1" thickBot="1" x14ac:dyDescent="0.25">
      <c r="A172" s="168" t="s">
        <v>215</v>
      </c>
      <c r="B172" s="169"/>
      <c r="C172" s="169"/>
      <c r="D172" s="169"/>
      <c r="E172" s="170"/>
    </row>
    <row r="173" spans="1:38" ht="16.5" customHeight="1" thickBot="1" x14ac:dyDescent="0.25">
      <c r="A173" s="171" t="s">
        <v>216</v>
      </c>
      <c r="B173" s="172"/>
      <c r="C173" s="172"/>
      <c r="D173" s="172"/>
      <c r="E173" s="173"/>
    </row>
    <row r="175" spans="1:38" s="1" customFormat="1" x14ac:dyDescent="0.2">
      <c r="A175" s="163" t="s">
        <v>245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P175" s="2"/>
      <c r="Q175" s="3"/>
      <c r="R175" s="3"/>
      <c r="S175" s="3"/>
      <c r="T175" s="3"/>
      <c r="U175" s="3"/>
      <c r="V175" s="5"/>
      <c r="AA175" s="2"/>
      <c r="AB175" s="137"/>
      <c r="AC175" s="3"/>
      <c r="AD175" s="4"/>
      <c r="AE175" s="4"/>
      <c r="AF175" s="3"/>
      <c r="AG175" s="4"/>
      <c r="AH175" s="8"/>
      <c r="AI175" s="8"/>
      <c r="AJ175" s="8"/>
      <c r="AK175" s="8"/>
      <c r="AL175" s="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75:K175"/>
    <mergeCell ref="A169:E169"/>
    <mergeCell ref="AA169:AB169"/>
    <mergeCell ref="A170:E170"/>
    <mergeCell ref="A171:E171"/>
    <mergeCell ref="A172:E172"/>
    <mergeCell ref="A173:E173"/>
    <mergeCell ref="A168:E168"/>
    <mergeCell ref="AA168:AB168"/>
    <mergeCell ref="A2:AG2"/>
    <mergeCell ref="A4:F4"/>
    <mergeCell ref="L4:Q4"/>
    <mergeCell ref="W4:AB4"/>
    <mergeCell ref="A166:AA166"/>
  </mergeCells>
  <pageMargins left="0.70866141732283472" right="0.70866141732283472" top="0.74803149606299213" bottom="0.74803149606299213" header="0.31496062992125984" footer="0.31496062992125984"/>
  <pageSetup paperSize="9" scale="45" firstPageNumber="7" orientation="landscape" useFirstPageNumber="1" r:id="rId1"/>
  <headerFooter>
    <oddFooter>&amp;R&amp;P</oddFooter>
  </headerFooter>
  <rowBreaks count="6" manualBreakCount="6">
    <brk id="18" max="32" man="1"/>
    <brk id="28" max="32" man="1"/>
    <brk id="55" max="32" man="1"/>
    <brk id="79" max="32" man="1"/>
    <brk id="116" max="32" man="1"/>
    <brk id="140" max="32" man="1"/>
  </rowBreaks>
  <colBreaks count="2" manualBreakCount="2">
    <brk id="11" max="160" man="1"/>
    <brk id="27" max="176" man="1"/>
  </colBreaks>
  <ignoredErrors>
    <ignoredError sqref="AB20 AB21:AB22 AB140 AB76:AB79" formula="1"/>
    <ignoredError sqref="AB23" formula="1" formulaRange="1"/>
    <ignoredError sqref="AC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 PLAN NABAVE razrada</vt:lpstr>
      <vt:lpstr>' PLAN NABAVE razrada'!Ispis_naslova</vt:lpstr>
      <vt:lpstr>' PLAN NABAVE razrada'!Podrucje_ispisa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2017-02-03T09:40:24Z</dcterms:created>
  <dcterms:modified xsi:type="dcterms:W3CDTF">2017-02-03T10:28:54Z</dcterms:modified>
</cp:coreProperties>
</file>